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8_{67C98418-534E-4260-B600-48D493767515}" xr6:coauthVersionLast="47" xr6:coauthVersionMax="47" xr10:uidLastSave="{00000000-0000-0000-0000-000000000000}"/>
  <workbookProtection workbookAlgorithmName="SHA-512" workbookHashValue="zvMmECcBl8lXXIYocV3E3I3d0jdyKms3L9BsFCJeO75gmUgptamCnG0O9b9riFY8Z/JD3RYkqTtwD3ou1Ydhog==" workbookSaltValue="X2EMsakfrzgAGFXI0nbngQ==" workbookSpinCount="100000" lockStructure="1"/>
  <bookViews>
    <workbookView xWindow="-120" yWindow="-120" windowWidth="20730" windowHeight="11160" tabRatio="936" xr2:uid="{8679F25F-0DB3-4BFF-9E4D-7CFE2AF74920}"/>
  </bookViews>
  <sheets>
    <sheet name="القائمة الرئيسية" sheetId="9" r:id="rId1"/>
    <sheet name="1" sheetId="1" r:id="rId2"/>
    <sheet name="2" sheetId="11" r:id="rId3"/>
    <sheet name="3" sheetId="12" r:id="rId4"/>
    <sheet name="4" sheetId="13" r:id="rId5"/>
    <sheet name="5" sheetId="14" r:id="rId6"/>
    <sheet name="6" sheetId="15" r:id="rId7"/>
    <sheet name="التحليل" sheetId="10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4" l="1"/>
  <c r="G10" i="14"/>
  <c r="E11" i="14"/>
  <c r="G11" i="14"/>
  <c r="E12" i="14"/>
  <c r="G12" i="14"/>
  <c r="E13" i="14"/>
  <c r="G13" i="14"/>
  <c r="E14" i="14"/>
  <c r="G14" i="14"/>
  <c r="E15" i="14"/>
  <c r="G15" i="14"/>
  <c r="E16" i="14"/>
  <c r="G16" i="14"/>
  <c r="E17" i="14"/>
  <c r="G17" i="14"/>
  <c r="E18" i="14"/>
  <c r="G18" i="14"/>
  <c r="E19" i="14"/>
  <c r="G19" i="14"/>
  <c r="E20" i="14"/>
  <c r="G20" i="14"/>
  <c r="E21" i="14"/>
  <c r="G21" i="14"/>
  <c r="E22" i="14"/>
  <c r="G22" i="14"/>
  <c r="E23" i="14"/>
  <c r="G23" i="14"/>
  <c r="E24" i="14"/>
  <c r="G24" i="14"/>
  <c r="E25" i="14"/>
  <c r="G25" i="14"/>
  <c r="E26" i="14"/>
  <c r="G26" i="14"/>
  <c r="E27" i="14"/>
  <c r="G27" i="14"/>
  <c r="E28" i="14"/>
  <c r="G28" i="14"/>
  <c r="E29" i="14"/>
  <c r="G29" i="14"/>
  <c r="E30" i="14"/>
  <c r="G30" i="14"/>
  <c r="E31" i="14"/>
  <c r="G31" i="14"/>
  <c r="E32" i="14"/>
  <c r="G32" i="14"/>
  <c r="E33" i="14"/>
  <c r="G33" i="14"/>
  <c r="E34" i="14"/>
  <c r="G34" i="14"/>
  <c r="E35" i="14"/>
  <c r="G35" i="14"/>
  <c r="E36" i="14"/>
  <c r="G36" i="14"/>
  <c r="E37" i="14"/>
  <c r="G37" i="14"/>
  <c r="E38" i="14"/>
  <c r="G38" i="14"/>
  <c r="E39" i="14"/>
  <c r="G39" i="14"/>
  <c r="E40" i="14"/>
  <c r="G40" i="14"/>
  <c r="E41" i="14"/>
  <c r="G41" i="14"/>
  <c r="E42" i="14"/>
  <c r="G42" i="14"/>
  <c r="E43" i="14"/>
  <c r="G43" i="14"/>
  <c r="E44" i="14"/>
  <c r="G44" i="14"/>
  <c r="E45" i="14"/>
  <c r="G45" i="14"/>
  <c r="E46" i="14"/>
  <c r="G46" i="14"/>
  <c r="E47" i="14"/>
  <c r="G47" i="14"/>
  <c r="E48" i="14"/>
  <c r="G48" i="14"/>
  <c r="E49" i="14"/>
  <c r="G49" i="14"/>
  <c r="E10" i="15"/>
  <c r="G10" i="15"/>
  <c r="E11" i="15"/>
  <c r="G11" i="15"/>
  <c r="E12" i="15"/>
  <c r="G12" i="15"/>
  <c r="E13" i="15"/>
  <c r="G13" i="15"/>
  <c r="E14" i="15"/>
  <c r="G14" i="15"/>
  <c r="E15" i="15"/>
  <c r="G15" i="15"/>
  <c r="E16" i="15"/>
  <c r="G16" i="15"/>
  <c r="E17" i="15"/>
  <c r="G17" i="15"/>
  <c r="E18" i="15"/>
  <c r="G18" i="15"/>
  <c r="E19" i="15"/>
  <c r="G19" i="15"/>
  <c r="E20" i="15"/>
  <c r="G20" i="15"/>
  <c r="E21" i="15"/>
  <c r="G21" i="15"/>
  <c r="E22" i="15"/>
  <c r="G22" i="15"/>
  <c r="E23" i="15"/>
  <c r="G23" i="15"/>
  <c r="E24" i="15"/>
  <c r="G24" i="15"/>
  <c r="E25" i="15"/>
  <c r="G25" i="15"/>
  <c r="E26" i="15"/>
  <c r="G26" i="15"/>
  <c r="E27" i="15"/>
  <c r="G27" i="15"/>
  <c r="E28" i="15"/>
  <c r="G28" i="15"/>
  <c r="E29" i="15"/>
  <c r="G29" i="15"/>
  <c r="E30" i="15"/>
  <c r="G30" i="15"/>
  <c r="E31" i="15"/>
  <c r="G31" i="15"/>
  <c r="E32" i="15"/>
  <c r="G32" i="15"/>
  <c r="E33" i="15"/>
  <c r="G33" i="15"/>
  <c r="E34" i="15"/>
  <c r="G34" i="15"/>
  <c r="E35" i="15"/>
  <c r="G35" i="15"/>
  <c r="E36" i="15"/>
  <c r="G36" i="15"/>
  <c r="E37" i="15"/>
  <c r="G37" i="15"/>
  <c r="E38" i="15"/>
  <c r="G38" i="15"/>
  <c r="E39" i="15"/>
  <c r="G39" i="15"/>
  <c r="E40" i="15"/>
  <c r="G40" i="15"/>
  <c r="E41" i="15"/>
  <c r="G41" i="15"/>
  <c r="E42" i="15"/>
  <c r="G42" i="15"/>
  <c r="E43" i="15"/>
  <c r="G43" i="15"/>
  <c r="E44" i="15"/>
  <c r="G44" i="15"/>
  <c r="E45" i="15"/>
  <c r="G45" i="15"/>
  <c r="E46" i="15"/>
  <c r="G46" i="15"/>
  <c r="E47" i="15"/>
  <c r="G47" i="15"/>
  <c r="E48" i="15"/>
  <c r="G48" i="15"/>
  <c r="E49" i="15"/>
  <c r="G49" i="15"/>
  <c r="G28" i="1"/>
  <c r="G29" i="1"/>
  <c r="G32" i="1"/>
  <c r="G10" i="13"/>
  <c r="G20" i="13"/>
  <c r="G18" i="13"/>
  <c r="G16" i="13"/>
  <c r="G11" i="13"/>
  <c r="G12" i="13"/>
  <c r="E40" i="1"/>
  <c r="G40" i="1"/>
  <c r="E41" i="1"/>
  <c r="G41" i="1"/>
  <c r="E42" i="1"/>
  <c r="G42" i="1"/>
  <c r="E43" i="1"/>
  <c r="G43" i="1"/>
  <c r="E44" i="1"/>
  <c r="G44" i="1"/>
  <c r="E45" i="1"/>
  <c r="G45" i="1"/>
  <c r="E46" i="1"/>
  <c r="G46" i="1"/>
  <c r="E47" i="1"/>
  <c r="G47" i="1"/>
  <c r="E48" i="1"/>
  <c r="G48" i="1"/>
  <c r="E49" i="1"/>
  <c r="G49" i="1"/>
  <c r="E10" i="13"/>
  <c r="E11" i="13"/>
  <c r="E12" i="13"/>
  <c r="E13" i="13"/>
  <c r="G13" i="13"/>
  <c r="E14" i="13"/>
  <c r="G14" i="13"/>
  <c r="E15" i="13"/>
  <c r="G15" i="13"/>
  <c r="E16" i="13"/>
  <c r="E17" i="13"/>
  <c r="G17" i="13"/>
  <c r="E18" i="13"/>
  <c r="E19" i="13"/>
  <c r="G19" i="13"/>
  <c r="E20" i="13"/>
  <c r="E21" i="13"/>
  <c r="G21" i="13"/>
  <c r="E22" i="13"/>
  <c r="G22" i="13"/>
  <c r="E23" i="13"/>
  <c r="G23" i="13"/>
  <c r="E24" i="13"/>
  <c r="G24" i="13"/>
  <c r="E25" i="13"/>
  <c r="G25" i="13"/>
  <c r="E26" i="13"/>
  <c r="G26" i="13"/>
  <c r="E27" i="13"/>
  <c r="G27" i="13"/>
  <c r="E28" i="13"/>
  <c r="G28" i="13"/>
  <c r="E29" i="13"/>
  <c r="G29" i="13"/>
  <c r="E30" i="13"/>
  <c r="G30" i="13"/>
  <c r="E31" i="13"/>
  <c r="G31" i="13"/>
  <c r="E32" i="13"/>
  <c r="G32" i="13"/>
  <c r="E33" i="13"/>
  <c r="G33" i="13"/>
  <c r="E34" i="13"/>
  <c r="G34" i="13"/>
  <c r="E35" i="13"/>
  <c r="G35" i="13"/>
  <c r="E36" i="13"/>
  <c r="G36" i="13"/>
  <c r="E37" i="13"/>
  <c r="G37" i="13"/>
  <c r="E38" i="13"/>
  <c r="G38" i="13"/>
  <c r="E39" i="13"/>
  <c r="G39" i="13"/>
  <c r="E40" i="13"/>
  <c r="G40" i="13"/>
  <c r="E41" i="13"/>
  <c r="G41" i="13"/>
  <c r="E42" i="13"/>
  <c r="G42" i="13"/>
  <c r="E43" i="13"/>
  <c r="G43" i="13"/>
  <c r="E44" i="13"/>
  <c r="G44" i="13"/>
  <c r="E45" i="13"/>
  <c r="G45" i="13"/>
  <c r="E46" i="13"/>
  <c r="G46" i="13"/>
  <c r="E47" i="13"/>
  <c r="G47" i="13"/>
  <c r="E48" i="13"/>
  <c r="G48" i="13"/>
  <c r="E49" i="13"/>
  <c r="G49" i="13"/>
  <c r="E25" i="10"/>
  <c r="E14" i="10"/>
  <c r="H46" i="15"/>
  <c r="H43" i="15"/>
  <c r="H35" i="15"/>
  <c r="H27" i="15"/>
  <c r="H18" i="15"/>
  <c r="H10" i="15"/>
  <c r="H46" i="14"/>
  <c r="H43" i="14"/>
  <c r="H35" i="14"/>
  <c r="H27" i="14"/>
  <c r="H18" i="14"/>
  <c r="H10" i="14"/>
  <c r="H46" i="13"/>
  <c r="H43" i="13"/>
  <c r="H35" i="13"/>
  <c r="H27" i="13"/>
  <c r="H18" i="13"/>
  <c r="H10" i="13"/>
  <c r="H46" i="12"/>
  <c r="H43" i="12"/>
  <c r="H35" i="12"/>
  <c r="H27" i="12"/>
  <c r="H18" i="12"/>
  <c r="H10" i="12"/>
  <c r="H46" i="11"/>
  <c r="H43" i="11"/>
  <c r="H35" i="11"/>
  <c r="H27" i="11"/>
  <c r="H18" i="11"/>
  <c r="H10" i="11"/>
  <c r="F9" i="1"/>
  <c r="F9" i="15" s="1"/>
  <c r="D9" i="1"/>
  <c r="H18" i="1" s="1"/>
  <c r="D8" i="10"/>
  <c r="D5" i="15"/>
  <c r="D4" i="15"/>
  <c r="D3" i="15"/>
  <c r="D5" i="14"/>
  <c r="D4" i="14"/>
  <c r="D3" i="14"/>
  <c r="D5" i="13"/>
  <c r="D4" i="13"/>
  <c r="D3" i="13"/>
  <c r="D5" i="12"/>
  <c r="D4" i="12"/>
  <c r="D3" i="12"/>
  <c r="B7" i="15"/>
  <c r="B7" i="14"/>
  <c r="B7" i="13"/>
  <c r="B7" i="12"/>
  <c r="B7" i="11"/>
  <c r="F5" i="10"/>
  <c r="F4" i="10"/>
  <c r="F3" i="10"/>
  <c r="B7" i="10"/>
  <c r="K8" i="10"/>
  <c r="I51" i="10"/>
  <c r="B51" i="10"/>
  <c r="G52" i="15"/>
  <c r="B52" i="15"/>
  <c r="G52" i="14"/>
  <c r="B52" i="14"/>
  <c r="G52" i="13"/>
  <c r="B52" i="13"/>
  <c r="G52" i="12"/>
  <c r="B52" i="12"/>
  <c r="G52" i="11"/>
  <c r="B52" i="11"/>
  <c r="J7" i="11"/>
  <c r="J7" i="12"/>
  <c r="J7" i="13"/>
  <c r="J7" i="14"/>
  <c r="J7" i="15"/>
  <c r="H7" i="15"/>
  <c r="H7" i="14"/>
  <c r="B39" i="10" s="1"/>
  <c r="H7" i="13"/>
  <c r="B38" i="10" s="1"/>
  <c r="H7" i="12"/>
  <c r="B37" i="10" s="1"/>
  <c r="C9" i="15"/>
  <c r="C9" i="14"/>
  <c r="C9" i="13"/>
  <c r="C9" i="11"/>
  <c r="C9" i="12"/>
  <c r="B7" i="1"/>
  <c r="D5" i="11"/>
  <c r="D4" i="11"/>
  <c r="D3" i="11"/>
  <c r="H7" i="11"/>
  <c r="B36" i="10" s="1"/>
  <c r="G52" i="1"/>
  <c r="B52" i="1"/>
  <c r="D3" i="1"/>
  <c r="D5" i="1"/>
  <c r="D4" i="1"/>
  <c r="H7" i="1"/>
  <c r="B35" i="10" s="1"/>
  <c r="J7" i="1"/>
  <c r="B40" i="10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J32" i="15"/>
  <c r="J40" i="10" s="1"/>
  <c r="B32" i="15"/>
  <c r="J31" i="15"/>
  <c r="B31" i="15"/>
  <c r="J30" i="15"/>
  <c r="B30" i="15"/>
  <c r="J29" i="15"/>
  <c r="I40" i="10" s="1"/>
  <c r="B29" i="15"/>
  <c r="J28" i="15"/>
  <c r="H40" i="10" s="1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J15" i="15"/>
  <c r="F40" i="10" s="1"/>
  <c r="B15" i="15"/>
  <c r="J14" i="15"/>
  <c r="B14" i="15"/>
  <c r="J13" i="15"/>
  <c r="B13" i="15"/>
  <c r="J12" i="15"/>
  <c r="E40" i="10" s="1"/>
  <c r="B12" i="15"/>
  <c r="J11" i="15"/>
  <c r="D40" i="10" s="1"/>
  <c r="B11" i="15"/>
  <c r="B10" i="15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J32" i="14"/>
  <c r="J39" i="10" s="1"/>
  <c r="B32" i="14"/>
  <c r="J31" i="14"/>
  <c r="B31" i="14"/>
  <c r="J30" i="14"/>
  <c r="B30" i="14"/>
  <c r="J29" i="14"/>
  <c r="I39" i="10" s="1"/>
  <c r="B29" i="14"/>
  <c r="J28" i="14"/>
  <c r="H39" i="10" s="1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J15" i="14"/>
  <c r="F39" i="10" s="1"/>
  <c r="B15" i="14"/>
  <c r="J14" i="14"/>
  <c r="B14" i="14"/>
  <c r="J13" i="14"/>
  <c r="B13" i="14"/>
  <c r="J12" i="14"/>
  <c r="E39" i="10" s="1"/>
  <c r="B12" i="14"/>
  <c r="J11" i="14"/>
  <c r="D39" i="10" s="1"/>
  <c r="B11" i="14"/>
  <c r="B10" i="14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J32" i="13"/>
  <c r="J38" i="10" s="1"/>
  <c r="B32" i="13"/>
  <c r="J31" i="13"/>
  <c r="B31" i="13"/>
  <c r="J30" i="13"/>
  <c r="B30" i="13"/>
  <c r="J29" i="13"/>
  <c r="I38" i="10" s="1"/>
  <c r="B29" i="13"/>
  <c r="J28" i="13"/>
  <c r="H38" i="10" s="1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J15" i="13"/>
  <c r="F38" i="10" s="1"/>
  <c r="B15" i="13"/>
  <c r="J14" i="13"/>
  <c r="B14" i="13"/>
  <c r="J13" i="13"/>
  <c r="B13" i="13"/>
  <c r="J12" i="13"/>
  <c r="E38" i="10" s="1"/>
  <c r="B12" i="13"/>
  <c r="J11" i="13"/>
  <c r="D38" i="10" s="1"/>
  <c r="B11" i="13"/>
  <c r="B10" i="13"/>
  <c r="G49" i="12"/>
  <c r="E49" i="12"/>
  <c r="B49" i="12"/>
  <c r="G48" i="12"/>
  <c r="E48" i="12"/>
  <c r="B48" i="12"/>
  <c r="G47" i="12"/>
  <c r="E47" i="12"/>
  <c r="B47" i="12"/>
  <c r="G46" i="12"/>
  <c r="E46" i="12"/>
  <c r="B46" i="12"/>
  <c r="G45" i="12"/>
  <c r="E45" i="12"/>
  <c r="B45" i="12"/>
  <c r="G44" i="12"/>
  <c r="E44" i="12"/>
  <c r="B44" i="12"/>
  <c r="G43" i="12"/>
  <c r="E43" i="12"/>
  <c r="B43" i="12"/>
  <c r="G42" i="12"/>
  <c r="E42" i="12"/>
  <c r="B42" i="12"/>
  <c r="G41" i="12"/>
  <c r="E41" i="12"/>
  <c r="B41" i="12"/>
  <c r="G40" i="12"/>
  <c r="E40" i="12"/>
  <c r="B40" i="12"/>
  <c r="G39" i="12"/>
  <c r="E39" i="12"/>
  <c r="B39" i="12"/>
  <c r="G38" i="12"/>
  <c r="E38" i="12"/>
  <c r="B38" i="12"/>
  <c r="G37" i="12"/>
  <c r="E37" i="12"/>
  <c r="B37" i="12"/>
  <c r="G36" i="12"/>
  <c r="E36" i="12"/>
  <c r="B36" i="12"/>
  <c r="G35" i="12"/>
  <c r="E35" i="12"/>
  <c r="B35" i="12"/>
  <c r="G34" i="12"/>
  <c r="E34" i="12"/>
  <c r="B34" i="12"/>
  <c r="G33" i="12"/>
  <c r="E33" i="12"/>
  <c r="B33" i="12"/>
  <c r="J32" i="12"/>
  <c r="J37" i="10" s="1"/>
  <c r="G32" i="12"/>
  <c r="E32" i="12"/>
  <c r="B32" i="12"/>
  <c r="J31" i="12"/>
  <c r="G31" i="12"/>
  <c r="E31" i="12"/>
  <c r="B31" i="12"/>
  <c r="J30" i="12"/>
  <c r="G30" i="12"/>
  <c r="E30" i="12"/>
  <c r="B30" i="12"/>
  <c r="J29" i="12"/>
  <c r="I37" i="10" s="1"/>
  <c r="G29" i="12"/>
  <c r="E29" i="12"/>
  <c r="B29" i="12"/>
  <c r="J28" i="12"/>
  <c r="H37" i="10" s="1"/>
  <c r="G28" i="12"/>
  <c r="E28" i="12"/>
  <c r="B28" i="12"/>
  <c r="G27" i="12"/>
  <c r="E27" i="12"/>
  <c r="B27" i="12"/>
  <c r="G26" i="12"/>
  <c r="E26" i="12"/>
  <c r="B26" i="12"/>
  <c r="G25" i="12"/>
  <c r="E25" i="12"/>
  <c r="B25" i="12"/>
  <c r="G24" i="12"/>
  <c r="E24" i="12"/>
  <c r="B24" i="12"/>
  <c r="G23" i="12"/>
  <c r="E23" i="12"/>
  <c r="B23" i="12"/>
  <c r="G22" i="12"/>
  <c r="E22" i="12"/>
  <c r="B22" i="12"/>
  <c r="G21" i="12"/>
  <c r="E21" i="12"/>
  <c r="B21" i="12"/>
  <c r="G20" i="12"/>
  <c r="E20" i="12"/>
  <c r="B20" i="12"/>
  <c r="G19" i="12"/>
  <c r="E19" i="12"/>
  <c r="B19" i="12"/>
  <c r="G18" i="12"/>
  <c r="E18" i="12"/>
  <c r="B18" i="12"/>
  <c r="G17" i="12"/>
  <c r="E17" i="12"/>
  <c r="B17" i="12"/>
  <c r="G16" i="12"/>
  <c r="E16" i="12"/>
  <c r="B16" i="12"/>
  <c r="J15" i="12"/>
  <c r="F37" i="10" s="1"/>
  <c r="G15" i="12"/>
  <c r="E15" i="12"/>
  <c r="B15" i="12"/>
  <c r="J14" i="12"/>
  <c r="G14" i="12"/>
  <c r="E14" i="12"/>
  <c r="B14" i="12"/>
  <c r="J13" i="12"/>
  <c r="G13" i="12"/>
  <c r="E13" i="12"/>
  <c r="B13" i="12"/>
  <c r="J12" i="12"/>
  <c r="E37" i="10" s="1"/>
  <c r="G12" i="12"/>
  <c r="E12" i="12"/>
  <c r="B12" i="12"/>
  <c r="J11" i="12"/>
  <c r="D37" i="10" s="1"/>
  <c r="G11" i="12"/>
  <c r="E11" i="12"/>
  <c r="B11" i="12"/>
  <c r="G10" i="12"/>
  <c r="E10" i="12"/>
  <c r="B10" i="12"/>
  <c r="G49" i="11"/>
  <c r="E49" i="11"/>
  <c r="B49" i="11"/>
  <c r="G48" i="11"/>
  <c r="E48" i="11"/>
  <c r="B48" i="11"/>
  <c r="G47" i="11"/>
  <c r="E47" i="11"/>
  <c r="B47" i="11"/>
  <c r="G46" i="11"/>
  <c r="E46" i="11"/>
  <c r="B46" i="11"/>
  <c r="G45" i="11"/>
  <c r="E45" i="11"/>
  <c r="B45" i="11"/>
  <c r="G44" i="11"/>
  <c r="E44" i="11"/>
  <c r="B44" i="11"/>
  <c r="G43" i="11"/>
  <c r="E43" i="11"/>
  <c r="B43" i="11"/>
  <c r="G42" i="11"/>
  <c r="E42" i="11"/>
  <c r="B42" i="11"/>
  <c r="G41" i="11"/>
  <c r="E41" i="11"/>
  <c r="B41" i="11"/>
  <c r="G40" i="11"/>
  <c r="E40" i="11"/>
  <c r="B40" i="11"/>
  <c r="G39" i="11"/>
  <c r="E39" i="11"/>
  <c r="B39" i="11"/>
  <c r="G38" i="11"/>
  <c r="E38" i="11"/>
  <c r="B38" i="11"/>
  <c r="G37" i="11"/>
  <c r="E37" i="11"/>
  <c r="B37" i="11"/>
  <c r="G36" i="11"/>
  <c r="E36" i="11"/>
  <c r="B36" i="11"/>
  <c r="G35" i="11"/>
  <c r="E35" i="11"/>
  <c r="B35" i="11"/>
  <c r="G34" i="11"/>
  <c r="E34" i="11"/>
  <c r="B34" i="11"/>
  <c r="G33" i="11"/>
  <c r="E33" i="11"/>
  <c r="B33" i="11"/>
  <c r="J32" i="11"/>
  <c r="J36" i="10" s="1"/>
  <c r="G32" i="11"/>
  <c r="E32" i="11"/>
  <c r="B32" i="11"/>
  <c r="J31" i="11"/>
  <c r="G31" i="11"/>
  <c r="E31" i="11"/>
  <c r="B31" i="11"/>
  <c r="J30" i="11"/>
  <c r="G30" i="11"/>
  <c r="E30" i="11"/>
  <c r="B30" i="11"/>
  <c r="J29" i="11"/>
  <c r="I36" i="10" s="1"/>
  <c r="G29" i="11"/>
  <c r="E29" i="11"/>
  <c r="B29" i="11"/>
  <c r="J28" i="11"/>
  <c r="H36" i="10" s="1"/>
  <c r="G28" i="11"/>
  <c r="E28" i="11"/>
  <c r="B28" i="11"/>
  <c r="G27" i="11"/>
  <c r="E27" i="11"/>
  <c r="B27" i="11"/>
  <c r="G26" i="11"/>
  <c r="E26" i="11"/>
  <c r="B26" i="11"/>
  <c r="G25" i="11"/>
  <c r="E25" i="11"/>
  <c r="B25" i="11"/>
  <c r="G24" i="11"/>
  <c r="E24" i="11"/>
  <c r="B24" i="11"/>
  <c r="G23" i="11"/>
  <c r="E23" i="11"/>
  <c r="B23" i="11"/>
  <c r="G22" i="11"/>
  <c r="E22" i="11"/>
  <c r="B22" i="11"/>
  <c r="G21" i="11"/>
  <c r="E21" i="11"/>
  <c r="B21" i="11"/>
  <c r="G20" i="11"/>
  <c r="E20" i="11"/>
  <c r="B20" i="11"/>
  <c r="G19" i="11"/>
  <c r="E19" i="11"/>
  <c r="B19" i="11"/>
  <c r="G18" i="11"/>
  <c r="E18" i="11"/>
  <c r="B18" i="11"/>
  <c r="G17" i="11"/>
  <c r="E17" i="11"/>
  <c r="B17" i="11"/>
  <c r="G16" i="11"/>
  <c r="E16" i="11"/>
  <c r="B16" i="11"/>
  <c r="J15" i="11"/>
  <c r="F36" i="10" s="1"/>
  <c r="G15" i="11"/>
  <c r="E15" i="11"/>
  <c r="B15" i="11"/>
  <c r="J14" i="11"/>
  <c r="G14" i="11"/>
  <c r="E14" i="11"/>
  <c r="B14" i="11"/>
  <c r="J13" i="11"/>
  <c r="G13" i="11"/>
  <c r="E13" i="11"/>
  <c r="B13" i="11"/>
  <c r="J12" i="11"/>
  <c r="E36" i="10" s="1"/>
  <c r="G12" i="11"/>
  <c r="E12" i="11"/>
  <c r="B12" i="11"/>
  <c r="J11" i="11"/>
  <c r="D36" i="10" s="1"/>
  <c r="G11" i="11"/>
  <c r="E11" i="11"/>
  <c r="B11" i="11"/>
  <c r="G10" i="11"/>
  <c r="E10" i="11"/>
  <c r="B10" i="11"/>
  <c r="J32" i="1"/>
  <c r="J35" i="10" s="1"/>
  <c r="J31" i="1"/>
  <c r="J30" i="1"/>
  <c r="J29" i="1"/>
  <c r="I35" i="10" s="1"/>
  <c r="J28" i="1"/>
  <c r="H35" i="10" s="1"/>
  <c r="J15" i="1"/>
  <c r="F35" i="10" s="1"/>
  <c r="J14" i="1"/>
  <c r="J13" i="1"/>
  <c r="J12" i="1"/>
  <c r="E35" i="10" s="1"/>
  <c r="J11" i="1"/>
  <c r="D35" i="10" s="1"/>
  <c r="G10" i="1"/>
  <c r="E27" i="10" s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30" i="1"/>
  <c r="G31" i="1"/>
  <c r="G33" i="1"/>
  <c r="G34" i="1"/>
  <c r="G35" i="1"/>
  <c r="G36" i="1"/>
  <c r="G37" i="1"/>
  <c r="G38" i="1"/>
  <c r="G39" i="1"/>
  <c r="E10" i="1"/>
  <c r="E15" i="10" s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J23" i="11" l="1"/>
  <c r="D9" i="13"/>
  <c r="J33" i="10"/>
  <c r="F9" i="12"/>
  <c r="F9" i="11"/>
  <c r="F9" i="14"/>
  <c r="H27" i="1"/>
  <c r="H35" i="1"/>
  <c r="F9" i="13"/>
  <c r="E20" i="10"/>
  <c r="D9" i="11"/>
  <c r="E9" i="10"/>
  <c r="H10" i="1"/>
  <c r="H46" i="1"/>
  <c r="D9" i="15"/>
  <c r="F33" i="10"/>
  <c r="D9" i="12"/>
  <c r="D9" i="14"/>
  <c r="H43" i="1"/>
  <c r="J41" i="15"/>
  <c r="E16" i="10"/>
  <c r="E26" i="10"/>
  <c r="J40" i="15"/>
  <c r="J40" i="14"/>
  <c r="J40" i="13"/>
  <c r="J33" i="13"/>
  <c r="J41" i="12"/>
  <c r="J37" i="11"/>
  <c r="J41" i="11"/>
  <c r="J33" i="12"/>
  <c r="E23" i="10"/>
  <c r="J33" i="14"/>
  <c r="K39" i="10" s="1"/>
  <c r="L39" i="10" s="1"/>
  <c r="E24" i="10"/>
  <c r="J33" i="11"/>
  <c r="J33" i="15"/>
  <c r="K40" i="10" s="1"/>
  <c r="J16" i="15"/>
  <c r="G40" i="10" s="1"/>
  <c r="J24" i="15"/>
  <c r="J23" i="15"/>
  <c r="E12" i="10"/>
  <c r="E13" i="10"/>
  <c r="J37" i="15"/>
  <c r="J39" i="15"/>
  <c r="J19" i="15"/>
  <c r="J21" i="15"/>
  <c r="J22" i="15"/>
  <c r="J36" i="15"/>
  <c r="J38" i="15"/>
  <c r="J20" i="15"/>
  <c r="J24" i="13"/>
  <c r="J23" i="14"/>
  <c r="J16" i="14"/>
  <c r="G39" i="10" s="1"/>
  <c r="J16" i="13"/>
  <c r="J23" i="12"/>
  <c r="J16" i="12"/>
  <c r="J22" i="11"/>
  <c r="J24" i="1"/>
  <c r="J16" i="11"/>
  <c r="J36" i="14"/>
  <c r="J39" i="14"/>
  <c r="J41" i="14"/>
  <c r="J19" i="14"/>
  <c r="J21" i="14"/>
  <c r="J22" i="14"/>
  <c r="J24" i="14"/>
  <c r="J37" i="14"/>
  <c r="J38" i="14"/>
  <c r="J20" i="14"/>
  <c r="J37" i="13"/>
  <c r="J39" i="13"/>
  <c r="J41" i="13"/>
  <c r="J19" i="13"/>
  <c r="J21" i="13"/>
  <c r="J23" i="13"/>
  <c r="J36" i="13"/>
  <c r="J38" i="13"/>
  <c r="J20" i="13"/>
  <c r="J22" i="13"/>
  <c r="J36" i="12"/>
  <c r="J39" i="12"/>
  <c r="J20" i="12"/>
  <c r="J21" i="12"/>
  <c r="J24" i="12"/>
  <c r="J38" i="12"/>
  <c r="J40" i="12"/>
  <c r="J19" i="12"/>
  <c r="J22" i="12"/>
  <c r="J37" i="12"/>
  <c r="J36" i="11"/>
  <c r="J39" i="11"/>
  <c r="J40" i="11"/>
  <c r="J38" i="11"/>
  <c r="J21" i="11"/>
  <c r="J24" i="11"/>
  <c r="J19" i="11"/>
  <c r="J20" i="11"/>
  <c r="J41" i="1"/>
  <c r="J37" i="1"/>
  <c r="J38" i="1"/>
  <c r="J39" i="1"/>
  <c r="J36" i="1"/>
  <c r="J40" i="1"/>
  <c r="J33" i="1"/>
  <c r="J21" i="1"/>
  <c r="J22" i="1"/>
  <c r="J19" i="1"/>
  <c r="J23" i="1"/>
  <c r="J20" i="1"/>
  <c r="L40" i="10" l="1"/>
  <c r="H44" i="12"/>
  <c r="G37" i="10"/>
  <c r="H47" i="14"/>
  <c r="H44" i="14"/>
  <c r="H47" i="13"/>
  <c r="K38" i="10"/>
  <c r="H44" i="13"/>
  <c r="G38" i="10"/>
  <c r="H47" i="12"/>
  <c r="K37" i="10"/>
  <c r="H44" i="11"/>
  <c r="G36" i="10"/>
  <c r="H47" i="11"/>
  <c r="K36" i="10"/>
  <c r="H47" i="1"/>
  <c r="K35" i="10"/>
  <c r="H47" i="15"/>
  <c r="H44" i="15"/>
  <c r="K26" i="10"/>
  <c r="K27" i="10"/>
  <c r="K28" i="10"/>
  <c r="E29" i="10" s="1"/>
  <c r="K24" i="10"/>
  <c r="K25" i="10"/>
  <c r="K23" i="10"/>
  <c r="E28" i="10"/>
  <c r="K13" i="10"/>
  <c r="K14" i="10"/>
  <c r="K16" i="10"/>
  <c r="K12" i="10"/>
  <c r="K17" i="10"/>
  <c r="E18" i="10" s="1"/>
  <c r="K15" i="10"/>
  <c r="E17" i="10"/>
  <c r="B49" i="1"/>
  <c r="B46" i="1"/>
  <c r="B47" i="1"/>
  <c r="B48" i="1"/>
  <c r="B40" i="1"/>
  <c r="B41" i="1"/>
  <c r="B42" i="1"/>
  <c r="B43" i="1"/>
  <c r="B44" i="1"/>
  <c r="B45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10" i="1"/>
  <c r="L37" i="10" l="1"/>
  <c r="J48" i="12"/>
  <c r="L36" i="10"/>
  <c r="J48" i="11"/>
  <c r="J48" i="14"/>
  <c r="L38" i="10"/>
  <c r="J48" i="13"/>
  <c r="J48" i="15"/>
  <c r="K29" i="10"/>
  <c r="K18" i="10"/>
  <c r="J16" i="1"/>
  <c r="H44" i="1" l="1"/>
  <c r="J48" i="1" s="1"/>
  <c r="G35" i="10"/>
  <c r="L35" i="10" s="1"/>
</calcChain>
</file>

<file path=xl/sharedStrings.xml><?xml version="1.0" encoding="utf-8"?>
<sst xmlns="http://schemas.openxmlformats.org/spreadsheetml/2006/main" count="336" uniqueCount="83">
  <si>
    <t>وزارة التعليم</t>
  </si>
  <si>
    <t>المملكة العربية السعودية</t>
  </si>
  <si>
    <t>أعلى درجة</t>
  </si>
  <si>
    <t>أقل درجة</t>
  </si>
  <si>
    <t>متوسط الدرجات</t>
  </si>
  <si>
    <t>التقدير</t>
  </si>
  <si>
    <t>م</t>
  </si>
  <si>
    <t>مجموع الدرجات</t>
  </si>
  <si>
    <t>ممتاز</t>
  </si>
  <si>
    <t>ضعيف</t>
  </si>
  <si>
    <t>عدد الطلاب حسب التقدير</t>
  </si>
  <si>
    <t>متوسط النسبة المئوية</t>
  </si>
  <si>
    <t>تحليل بيانات الدرجة الكلية</t>
  </si>
  <si>
    <t>قناة التيليجرام سفيان الصاعدي</t>
  </si>
  <si>
    <t>قناة اليوتيوب سفيان الصاعدي</t>
  </si>
  <si>
    <t>للانضمام أنقر هنا</t>
  </si>
  <si>
    <t>جيد جدًا</t>
  </si>
  <si>
    <t xml:space="preserve">جيد </t>
  </si>
  <si>
    <t>مقول</t>
  </si>
  <si>
    <t>مدرسة الفيصلية الابتدائية</t>
  </si>
  <si>
    <t>غائب</t>
  </si>
  <si>
    <t>سبحان الله وبحمده سبحان الله العظيم</t>
  </si>
  <si>
    <t>فيديو توضيحي لطريقة العمل</t>
  </si>
  <si>
    <t>أنقر هنا للمشاهدة</t>
  </si>
  <si>
    <t>القبلي</t>
  </si>
  <si>
    <t>البعدي</t>
  </si>
  <si>
    <t>نسبة التحسين</t>
  </si>
  <si>
    <t>الصف/</t>
  </si>
  <si>
    <t>المادة/</t>
  </si>
  <si>
    <t>كشف متابعة الاختبارات القبلية والبعدية لتهيئة الطلاب لاختبار نافس 2024</t>
  </si>
  <si>
    <t>مقبول</t>
  </si>
  <si>
    <t>معلم / ـة المادة</t>
  </si>
  <si>
    <t>مدير / ة  المدرسة</t>
  </si>
  <si>
    <t>مجموع طلاب الصف</t>
  </si>
  <si>
    <t>مجموع الطلبة الغائبين</t>
  </si>
  <si>
    <t>مجموع عدد الطلاب المختبرين</t>
  </si>
  <si>
    <t>الفصل</t>
  </si>
  <si>
    <t>عدد الطلاب</t>
  </si>
  <si>
    <t>نسبة الفصل</t>
  </si>
  <si>
    <t>النسبة الفصل</t>
  </si>
  <si>
    <t>مؤشر الإنجاز</t>
  </si>
  <si>
    <t>نسبة التحسن</t>
  </si>
  <si>
    <t>المادة:</t>
  </si>
  <si>
    <t>الصف:</t>
  </si>
  <si>
    <t>مدير المدرسة:</t>
  </si>
  <si>
    <t>المعلم / ـة:</t>
  </si>
  <si>
    <t>نوع الكشف:</t>
  </si>
  <si>
    <t>بيانات عامة</t>
  </si>
  <si>
    <t>بيانات تفصيلية</t>
  </si>
  <si>
    <t>مدير/ ة المدرسة</t>
  </si>
  <si>
    <t>مدير / ة المدرسة</t>
  </si>
  <si>
    <t>الفصل/</t>
  </si>
  <si>
    <t>تحليل درجات الاختبار</t>
  </si>
  <si>
    <t xml:space="preserve">إحصائية الاختبار </t>
  </si>
  <si>
    <t xml:space="preserve">جدول المقارنة بين الفصول  </t>
  </si>
  <si>
    <t>تحليل بيانات الدرجة الكلية للاختبار</t>
  </si>
  <si>
    <t>عدد الطلاب حسب التقدير للاختبار</t>
  </si>
  <si>
    <t xml:space="preserve">متوسط نسبة الطلاب في الاختبار </t>
  </si>
  <si>
    <t>الاختبار الأول</t>
  </si>
  <si>
    <t>الاختبار الثاني</t>
  </si>
  <si>
    <t>قاعدة البيانات</t>
  </si>
  <si>
    <t xml:space="preserve"> عدد الطلاب المختبرين</t>
  </si>
  <si>
    <t xml:space="preserve"> عدد الطلبة المختبرين</t>
  </si>
  <si>
    <t>الإدارة العامة للتعلم بمنطقة المدينة المنورة</t>
  </si>
  <si>
    <t>مكتب تعليم العوالي</t>
  </si>
  <si>
    <t>أ. سفيان عيد الصاعدي</t>
  </si>
  <si>
    <t>اسم الطالب</t>
  </si>
  <si>
    <t>الصفحة الرئيسية</t>
  </si>
  <si>
    <t>يهدف الملف لرفع مستوى التحصيل الدراسي وتهيئة الطلاب للاختبارات الوزارية والدولية</t>
  </si>
  <si>
    <t>إعداد وتصميم: أ. سفيان عيد الصاعدي</t>
  </si>
  <si>
    <t>كشف متابعة وتحليل درجات الاختبار القبلي والبعدي أو الفتري والتحسين يناسب جميع المواد الدراسية</t>
  </si>
  <si>
    <t>جميع الحقوق محفوظة</t>
  </si>
  <si>
    <t>تحليل جميع الفصول</t>
  </si>
  <si>
    <t>بكالوريوس دراسات قرآنية</t>
  </si>
  <si>
    <t>دبلوم عالي حاسب آلي</t>
  </si>
  <si>
    <t>عضو بالمجلس التعليمي</t>
  </si>
  <si>
    <t>تعليم المدينة 1444هـ</t>
  </si>
  <si>
    <t>عضو تقنيات التعليم للجميع</t>
  </si>
  <si>
    <t>عضو مؤسس لجمعية ترفية طيبة</t>
  </si>
  <si>
    <t>مدرب معتمد للتقويم الذاتي</t>
  </si>
  <si>
    <t>نـبـذة تـعـريـفـيـة</t>
  </si>
  <si>
    <t>الرياضيات</t>
  </si>
  <si>
    <t>السادس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</si>
</sst>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35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sz val="13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u/>
      <sz val="11"/>
      <color theme="10"/>
      <name val="Arial"/>
      <family val="2"/>
      <charset val="178"/>
      <scheme val="minor"/>
    </font>
    <font>
      <b/>
      <sz val="20"/>
      <color theme="1"/>
      <name val="Akhbar MT"/>
      <charset val="178"/>
    </font>
    <font>
      <b/>
      <u/>
      <sz val="14"/>
      <color theme="10"/>
      <name val="Arial"/>
      <family val="2"/>
      <scheme val="minor"/>
    </font>
    <font>
      <b/>
      <sz val="16"/>
      <color theme="1"/>
      <name val="Abadi"/>
      <family val="2"/>
    </font>
    <font>
      <b/>
      <sz val="14"/>
      <color theme="1"/>
      <name val="Abadi"/>
      <family val="2"/>
    </font>
    <font>
      <b/>
      <sz val="18"/>
      <color theme="1"/>
      <name val="Arial"/>
      <family val="2"/>
      <scheme val="minor"/>
    </font>
    <font>
      <sz val="22"/>
      <color rgb="FFC00000"/>
      <name val="Arial"/>
      <family val="2"/>
      <charset val="178"/>
      <scheme val="minor"/>
    </font>
    <font>
      <b/>
      <sz val="10"/>
      <name val="Arial"/>
      <family val="2"/>
      <scheme val="minor"/>
    </font>
    <font>
      <b/>
      <sz val="12"/>
      <color theme="7" tint="-0.499984740745262"/>
      <name val="Arial"/>
      <family val="2"/>
      <scheme val="minor"/>
    </font>
    <font>
      <b/>
      <sz val="11"/>
      <color theme="1"/>
      <name val="GE SS Two Bold"/>
      <family val="1"/>
      <charset val="178"/>
    </font>
    <font>
      <b/>
      <sz val="10"/>
      <color theme="1"/>
      <name val="GE SS Two Bold"/>
      <family val="1"/>
      <charset val="178"/>
    </font>
    <font>
      <b/>
      <sz val="9.5"/>
      <color theme="1"/>
      <name val="GE SS Two Bold"/>
      <family val="1"/>
      <charset val="178"/>
    </font>
    <font>
      <b/>
      <sz val="25"/>
      <color theme="1"/>
      <name val="Akhbar MT"/>
      <charset val="178"/>
    </font>
    <font>
      <b/>
      <sz val="15"/>
      <color theme="1"/>
      <name val="Arial"/>
      <family val="2"/>
      <scheme val="minor"/>
    </font>
    <font>
      <b/>
      <sz val="17"/>
      <color theme="1"/>
      <name val="Arial"/>
      <family val="2"/>
      <scheme val="minor"/>
    </font>
    <font>
      <b/>
      <sz val="11"/>
      <color theme="1" tint="4.9989318521683403E-2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9"/>
      <color rgb="FF00B050"/>
      <name val="Arial"/>
      <family val="2"/>
      <scheme val="minor"/>
    </font>
    <font>
      <b/>
      <sz val="14"/>
      <color theme="5" tint="-0.249977111117893"/>
      <name val="Arial"/>
      <family val="2"/>
      <scheme val="minor"/>
    </font>
    <font>
      <b/>
      <sz val="11"/>
      <color theme="5" tint="-0.249977111117893"/>
      <name val="Arial"/>
      <family val="2"/>
      <scheme val="minor"/>
    </font>
    <font>
      <b/>
      <sz val="15"/>
      <color theme="5" tint="-0.249977111117893"/>
      <name val="Arial"/>
      <family val="2"/>
      <scheme val="minor"/>
    </font>
    <font>
      <b/>
      <u val="double"/>
      <sz val="12"/>
      <color theme="1"/>
      <name val="Arial"/>
      <family val="2"/>
      <scheme val="minor"/>
    </font>
    <font>
      <b/>
      <sz val="11"/>
      <color theme="7" tint="-0.249977111117893"/>
      <name val="Arial"/>
      <family val="2"/>
      <scheme val="minor"/>
    </font>
    <font>
      <sz val="8"/>
      <name val="Arial"/>
      <family val="2"/>
      <charset val="178"/>
      <scheme val="minor"/>
    </font>
    <font>
      <b/>
      <sz val="17"/>
      <color theme="1"/>
      <name val="Amasis MT Pro"/>
      <family val="1"/>
    </font>
    <font>
      <b/>
      <sz val="16"/>
      <color theme="1"/>
      <name val="Arial"/>
      <family val="2"/>
      <scheme val="minor"/>
    </font>
    <font>
      <b/>
      <sz val="15"/>
      <color theme="8" tint="-0.499984740745262"/>
      <name val="Arial"/>
      <family val="2"/>
      <scheme val="minor"/>
    </font>
    <font>
      <b/>
      <sz val="12"/>
      <color theme="6" tint="-0.249977111117893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double">
        <color theme="7" tint="-0.249977111117893"/>
      </right>
      <top style="thin">
        <color indexed="64"/>
      </top>
      <bottom style="double">
        <color theme="7" tint="-0.24997711111789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theme="7" tint="0.39997558519241921"/>
      </right>
      <top/>
      <bottom style="thin">
        <color indexed="64"/>
      </bottom>
      <diagonal/>
    </border>
    <border>
      <left style="thin">
        <color indexed="64"/>
      </left>
      <right style="double">
        <color theme="7" tint="-0.249977111117893"/>
      </right>
      <top style="double">
        <color theme="7" tint="-0.249977111117893"/>
      </top>
      <bottom style="thin">
        <color indexed="64"/>
      </bottom>
      <diagonal/>
    </border>
    <border>
      <left style="double">
        <color theme="7" tint="-0.249977111117893"/>
      </left>
      <right/>
      <top style="thin">
        <color indexed="64"/>
      </top>
      <bottom style="double">
        <color theme="7" tint="-0.249977111117893"/>
      </bottom>
      <diagonal/>
    </border>
    <border>
      <left style="double">
        <color theme="7" tint="-0.249977111117893"/>
      </left>
      <right/>
      <top style="double">
        <color theme="7" tint="-0.249977111117893"/>
      </top>
      <bottom style="thin">
        <color indexed="64"/>
      </bottom>
      <diagonal/>
    </border>
    <border>
      <left style="double">
        <color theme="7" tint="0.3999755851924192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31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9" fontId="6" fillId="0" borderId="1" xfId="1" applyFont="1" applyFill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2" applyFont="1" applyFill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9" fillId="0" borderId="0" xfId="2" applyFont="1" applyFill="1" applyBorder="1" applyAlignment="1" applyProtection="1">
      <alignment vertical="center"/>
      <protection locked="0"/>
    </xf>
    <xf numFmtId="0" fontId="2" fillId="0" borderId="0" xfId="0" applyFont="1"/>
    <xf numFmtId="0" fontId="5" fillId="0" borderId="0" xfId="0" applyFont="1" applyAlignment="1" applyProtection="1">
      <alignment vertical="center" shrinkToFit="1"/>
      <protection locked="0"/>
    </xf>
    <xf numFmtId="165" fontId="4" fillId="0" borderId="0" xfId="0" applyNumberFormat="1" applyFont="1" applyAlignment="1" applyProtection="1">
      <alignment horizontal="center"/>
      <protection hidden="1"/>
    </xf>
    <xf numFmtId="164" fontId="4" fillId="0" borderId="0" xfId="1" applyNumberFormat="1" applyFont="1" applyFill="1" applyBorder="1" applyAlignment="1" applyProtection="1">
      <alignment horizontal="center"/>
      <protection hidden="1"/>
    </xf>
    <xf numFmtId="0" fontId="3" fillId="0" borderId="0" xfId="0" applyFont="1" applyProtection="1">
      <protection locked="0"/>
    </xf>
    <xf numFmtId="0" fontId="0" fillId="0" borderId="0" xfId="0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Protection="1">
      <protection hidden="1"/>
    </xf>
    <xf numFmtId="0" fontId="4" fillId="0" borderId="0" xfId="0" applyFont="1" applyProtection="1">
      <protection locked="0"/>
    </xf>
    <xf numFmtId="1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6" fillId="0" borderId="1" xfId="0" applyFont="1" applyBorder="1" applyAlignment="1" applyProtection="1">
      <alignment horizontal="center" vertical="center"/>
      <protection locked="0" hidden="1"/>
    </xf>
    <xf numFmtId="0" fontId="2" fillId="0" borderId="0" xfId="0" applyFont="1" applyProtection="1">
      <protection locked="0"/>
    </xf>
    <xf numFmtId="0" fontId="6" fillId="0" borderId="3" xfId="0" applyFont="1" applyBorder="1" applyAlignment="1" applyProtection="1">
      <alignment horizontal="center" vertical="center"/>
      <protection locked="0" hidden="1"/>
    </xf>
    <xf numFmtId="0" fontId="4" fillId="0" borderId="12" xfId="0" applyFont="1" applyBorder="1" applyAlignment="1" applyProtection="1">
      <alignment horizontal="center"/>
      <protection hidden="1"/>
    </xf>
    <xf numFmtId="0" fontId="18" fillId="7" borderId="3" xfId="0" applyFont="1" applyFill="1" applyBorder="1" applyAlignment="1" applyProtection="1">
      <alignment horizontal="center" vertical="center"/>
      <protection hidden="1"/>
    </xf>
    <xf numFmtId="0" fontId="18" fillId="7" borderId="1" xfId="0" applyFont="1" applyFill="1" applyBorder="1" applyAlignment="1" applyProtection="1">
      <alignment horizontal="center" vertical="center"/>
      <protection hidden="1"/>
    </xf>
    <xf numFmtId="0" fontId="18" fillId="7" borderId="1" xfId="0" applyFont="1" applyFill="1" applyBorder="1" applyAlignment="1" applyProtection="1">
      <alignment horizontal="center"/>
      <protection locked="0"/>
    </xf>
    <xf numFmtId="1" fontId="4" fillId="0" borderId="0" xfId="0" applyNumberFormat="1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165" fontId="4" fillId="0" borderId="1" xfId="0" applyNumberFormat="1" applyFont="1" applyBorder="1" applyAlignment="1" applyProtection="1">
      <alignment horizontal="center" vertical="center"/>
      <protection hidden="1"/>
    </xf>
    <xf numFmtId="164" fontId="4" fillId="0" borderId="0" xfId="1" applyNumberFormat="1" applyFont="1" applyFill="1" applyBorder="1" applyAlignment="1" applyProtection="1">
      <alignment horizontal="center" vertical="center"/>
      <protection hidden="1"/>
    </xf>
    <xf numFmtId="1" fontId="4" fillId="0" borderId="12" xfId="0" applyNumberFormat="1" applyFont="1" applyBorder="1" applyAlignment="1" applyProtection="1">
      <alignment horizontal="center" vertical="center"/>
      <protection hidden="1"/>
    </xf>
    <xf numFmtId="164" fontId="4" fillId="0" borderId="11" xfId="1" applyNumberFormat="1" applyFont="1" applyFill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165" fontId="4" fillId="0" borderId="12" xfId="0" applyNumberFormat="1" applyFont="1" applyBorder="1" applyAlignment="1" applyProtection="1">
      <alignment horizontal="center" vertical="center"/>
      <protection locked="0" hidden="1"/>
    </xf>
    <xf numFmtId="164" fontId="4" fillId="0" borderId="12" xfId="1" applyNumberFormat="1" applyFont="1" applyBorder="1" applyAlignment="1" applyProtection="1">
      <alignment horizontal="center" vertical="center"/>
      <protection locked="0" hidden="1"/>
    </xf>
    <xf numFmtId="1" fontId="4" fillId="0" borderId="21" xfId="0" applyNumberFormat="1" applyFont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locked="0" hidden="1"/>
    </xf>
    <xf numFmtId="165" fontId="4" fillId="0" borderId="21" xfId="1" applyNumberFormat="1" applyFont="1" applyBorder="1" applyAlignment="1" applyProtection="1">
      <alignment horizontal="center" vertical="center"/>
      <protection locked="0" hidden="1"/>
    </xf>
    <xf numFmtId="164" fontId="4" fillId="0" borderId="21" xfId="1" applyNumberFormat="1" applyFont="1" applyBorder="1" applyAlignment="1" applyProtection="1">
      <alignment horizontal="center" vertical="center"/>
      <protection locked="0" hidden="1"/>
    </xf>
    <xf numFmtId="1" fontId="4" fillId="0" borderId="0" xfId="0" applyNumberFormat="1" applyFont="1" applyAlignment="1" applyProtection="1">
      <alignment horizontal="center" vertical="center"/>
      <protection locked="0" hidden="1"/>
    </xf>
    <xf numFmtId="1" fontId="4" fillId="0" borderId="1" xfId="0" applyNumberFormat="1" applyFont="1" applyBorder="1" applyAlignment="1" applyProtection="1">
      <alignment horizontal="center" vertical="center"/>
      <protection locked="0" hidden="1"/>
    </xf>
    <xf numFmtId="0" fontId="4" fillId="0" borderId="4" xfId="0" applyFont="1" applyBorder="1" applyAlignment="1" applyProtection="1">
      <alignment horizontal="center" vertical="center"/>
      <protection locked="0" hidden="1"/>
    </xf>
    <xf numFmtId="165" fontId="4" fillId="0" borderId="1" xfId="0" applyNumberFormat="1" applyFont="1" applyBorder="1" applyAlignment="1" applyProtection="1">
      <alignment horizontal="center" vertical="center"/>
      <protection locked="0" hidden="1"/>
    </xf>
    <xf numFmtId="164" fontId="4" fillId="0" borderId="1" xfId="1" applyNumberFormat="1" applyFont="1" applyBorder="1" applyAlignment="1" applyProtection="1">
      <alignment horizontal="center" vertical="center"/>
      <protection locked="0" hidden="1"/>
    </xf>
    <xf numFmtId="1" fontId="4" fillId="0" borderId="5" xfId="0" applyNumberFormat="1" applyFont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locked="0" hidden="1"/>
    </xf>
    <xf numFmtId="164" fontId="4" fillId="0" borderId="1" xfId="0" applyNumberFormat="1" applyFont="1" applyBorder="1" applyAlignment="1" applyProtection="1">
      <alignment horizontal="center" vertical="center"/>
      <protection locked="0" hidden="1"/>
    </xf>
    <xf numFmtId="0" fontId="4" fillId="0" borderId="12" xfId="1" applyNumberFormat="1" applyFont="1" applyFill="1" applyBorder="1" applyAlignment="1" applyProtection="1">
      <alignment horizontal="center" vertical="center"/>
      <protection locked="0" hidden="1"/>
    </xf>
    <xf numFmtId="0" fontId="4" fillId="0" borderId="10" xfId="0" applyFont="1" applyBorder="1" applyAlignment="1" applyProtection="1">
      <alignment horizontal="center" vertical="center"/>
      <protection locked="0" hidden="1"/>
    </xf>
    <xf numFmtId="1" fontId="4" fillId="0" borderId="2" xfId="0" applyNumberFormat="1" applyFont="1" applyBorder="1" applyAlignment="1" applyProtection="1">
      <alignment horizontal="center" vertical="center"/>
      <protection locked="0" hidden="1"/>
    </xf>
    <xf numFmtId="0" fontId="4" fillId="0" borderId="12" xfId="0" applyFont="1" applyBorder="1" applyAlignment="1" applyProtection="1">
      <alignment horizontal="center" vertical="center"/>
      <protection locked="0" hidden="1"/>
    </xf>
    <xf numFmtId="164" fontId="24" fillId="0" borderId="15" xfId="1" applyNumberFormat="1" applyFont="1" applyBorder="1" applyAlignment="1" applyProtection="1">
      <alignment horizontal="center" vertical="center"/>
      <protection locked="0" hidden="1"/>
    </xf>
    <xf numFmtId="164" fontId="24" fillId="0" borderId="4" xfId="0" applyNumberFormat="1" applyFont="1" applyBorder="1" applyAlignment="1" applyProtection="1">
      <alignment horizontal="center" vertical="center"/>
      <protection locked="0" hidden="1"/>
    </xf>
    <xf numFmtId="164" fontId="24" fillId="0" borderId="10" xfId="0" applyNumberFormat="1" applyFont="1" applyBorder="1" applyAlignment="1" applyProtection="1">
      <alignment horizontal="center" vertical="center"/>
      <protection locked="0" hidden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22" fillId="2" borderId="0" xfId="0" applyFont="1" applyFill="1" applyAlignment="1" applyProtection="1">
      <alignment horizontal="left" vertical="center" shrinkToFit="1"/>
      <protection hidden="1"/>
    </xf>
    <xf numFmtId="0" fontId="2" fillId="2" borderId="0" xfId="0" applyFont="1" applyFill="1" applyAlignment="1" applyProtection="1">
      <alignment vertical="center" shrinkToFit="1"/>
      <protection hidden="1"/>
    </xf>
    <xf numFmtId="0" fontId="2" fillId="2" borderId="0" xfId="0" applyFont="1" applyFill="1" applyAlignment="1" applyProtection="1">
      <alignment horizontal="left" vertical="center" shrinkToFit="1"/>
      <protection hidden="1"/>
    </xf>
    <xf numFmtId="0" fontId="3" fillId="0" borderId="0" xfId="0" applyFont="1" applyAlignment="1" applyProtection="1">
      <alignment vertical="center"/>
      <protection hidden="1"/>
    </xf>
    <xf numFmtId="164" fontId="4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top"/>
      <protection locked="0"/>
    </xf>
    <xf numFmtId="0" fontId="6" fillId="2" borderId="1" xfId="0" applyFont="1" applyFill="1" applyBorder="1" applyAlignment="1" applyProtection="1">
      <alignment horizontal="center" vertical="center" shrinkToFit="1"/>
      <protection locked="0" hidden="1"/>
    </xf>
    <xf numFmtId="0" fontId="4" fillId="0" borderId="1" xfId="0" applyFont="1" applyBorder="1" applyAlignment="1" applyProtection="1">
      <alignment horizontal="center" vertical="center" shrinkToFit="1"/>
      <protection locked="0" hidden="1"/>
    </xf>
    <xf numFmtId="0" fontId="4" fillId="0" borderId="4" xfId="0" applyFont="1" applyBorder="1" applyAlignment="1" applyProtection="1">
      <alignment horizontal="center" vertical="center" shrinkToFit="1"/>
      <protection locked="0" hidden="1"/>
    </xf>
    <xf numFmtId="0" fontId="6" fillId="0" borderId="0" xfId="0" applyFont="1" applyAlignment="1" applyProtection="1">
      <alignment vertical="center"/>
      <protection locked="0" hidden="1"/>
    </xf>
    <xf numFmtId="0" fontId="6" fillId="0" borderId="0" xfId="0" applyFont="1" applyAlignment="1" applyProtection="1">
      <alignment horizontal="center" vertical="center"/>
      <protection locked="0" hidden="1"/>
    </xf>
    <xf numFmtId="0" fontId="6" fillId="0" borderId="0" xfId="0" applyFont="1" applyAlignment="1" applyProtection="1">
      <alignment horizontal="right" vertical="top"/>
      <protection locked="0" hidden="1"/>
    </xf>
    <xf numFmtId="0" fontId="15" fillId="0" borderId="0" xfId="0" applyFont="1" applyAlignment="1" applyProtection="1">
      <alignment vertical="center"/>
      <protection locked="0" hidden="1"/>
    </xf>
    <xf numFmtId="0" fontId="0" fillId="0" borderId="0" xfId="0" applyProtection="1">
      <protection locked="0" hidden="1"/>
    </xf>
    <xf numFmtId="0" fontId="2" fillId="0" borderId="0" xfId="0" applyFont="1" applyAlignment="1" applyProtection="1">
      <alignment vertical="center"/>
      <protection locked="0" hidden="1"/>
    </xf>
    <xf numFmtId="0" fontId="2" fillId="0" borderId="0" xfId="0" applyFont="1" applyAlignment="1" applyProtection="1">
      <alignment horizontal="center" vertical="center"/>
      <protection locked="0" hidden="1"/>
    </xf>
    <xf numFmtId="164" fontId="4" fillId="0" borderId="0" xfId="0" applyNumberFormat="1" applyFont="1" applyAlignment="1" applyProtection="1">
      <alignment vertical="center"/>
      <protection locked="0" hidden="1"/>
    </xf>
    <xf numFmtId="0" fontId="4" fillId="0" borderId="0" xfId="0" applyFont="1" applyAlignment="1" applyProtection="1">
      <alignment vertical="center"/>
      <protection locked="0"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23" fillId="0" borderId="0" xfId="0" applyFont="1" applyAlignment="1" applyProtection="1">
      <alignment horizontal="left" vertical="center"/>
      <protection hidden="1"/>
    </xf>
    <xf numFmtId="0" fontId="23" fillId="0" borderId="0" xfId="0" applyFont="1" applyAlignment="1" applyProtection="1">
      <alignment horizontal="right" vertical="center"/>
      <protection hidden="1"/>
    </xf>
    <xf numFmtId="0" fontId="23" fillId="7" borderId="0" xfId="0" applyFont="1" applyFill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6" fillId="7" borderId="1" xfId="0" applyFont="1" applyFill="1" applyBorder="1" applyAlignment="1" applyProtection="1">
      <alignment horizontal="center" vertical="center"/>
      <protection hidden="1"/>
    </xf>
    <xf numFmtId="0" fontId="18" fillId="7" borderId="1" xfId="0" applyFont="1" applyFill="1" applyBorder="1" applyAlignment="1" applyProtection="1">
      <alignment horizontal="center"/>
      <protection hidden="1"/>
    </xf>
    <xf numFmtId="0" fontId="18" fillId="0" borderId="1" xfId="0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/>
      <protection hidden="1"/>
    </xf>
    <xf numFmtId="9" fontId="6" fillId="0" borderId="0" xfId="1" applyFont="1" applyFill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right" vertical="center"/>
      <protection locked="0" hidden="1"/>
    </xf>
    <xf numFmtId="0" fontId="14" fillId="0" borderId="1" xfId="0" applyFont="1" applyBorder="1" applyAlignment="1" applyProtection="1">
      <alignment horizontal="center"/>
      <protection locked="0" hidden="1"/>
    </xf>
    <xf numFmtId="0" fontId="17" fillId="2" borderId="0" xfId="0" applyFont="1" applyFill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26" fillId="2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Protection="1">
      <protection hidden="1"/>
    </xf>
    <xf numFmtId="165" fontId="4" fillId="0" borderId="4" xfId="0" applyNumberFormat="1" applyFont="1" applyBorder="1" applyAlignment="1" applyProtection="1">
      <alignment horizontal="center" vertical="center"/>
      <protection locked="0" hidden="1"/>
    </xf>
    <xf numFmtId="0" fontId="13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9" fillId="0" borderId="0" xfId="2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9" fillId="0" borderId="0" xfId="2" applyFont="1" applyFill="1" applyAlignment="1" applyProtection="1">
      <alignment vertical="center"/>
      <protection hidden="1"/>
    </xf>
    <xf numFmtId="0" fontId="28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1" fillId="3" borderId="0" xfId="2" applyFont="1" applyFill="1" applyAlignment="1" applyProtection="1">
      <alignment horizontal="center" vertical="center"/>
      <protection locked="0"/>
    </xf>
    <xf numFmtId="0" fontId="32" fillId="3" borderId="0" xfId="0" applyFont="1" applyFill="1" applyAlignment="1" applyProtection="1">
      <alignment horizontal="center" vertical="center"/>
      <protection hidden="1"/>
    </xf>
    <xf numFmtId="0" fontId="33" fillId="0" borderId="0" xfId="0" applyFont="1" applyAlignment="1" applyProtection="1">
      <alignment horizontal="center" vertical="center"/>
      <protection hidden="1"/>
    </xf>
    <xf numFmtId="0" fontId="20" fillId="3" borderId="0" xfId="0" applyFont="1" applyFill="1" applyAlignment="1" applyProtection="1">
      <alignment horizontal="center" vertical="center"/>
      <protection hidden="1"/>
    </xf>
    <xf numFmtId="0" fontId="12" fillId="0" borderId="0" xfId="0" applyFont="1" applyAlignment="1">
      <alignment horizontal="center" vertical="center" shrinkToFit="1"/>
    </xf>
    <xf numFmtId="0" fontId="31" fillId="4" borderId="0" xfId="0" applyFont="1" applyFill="1" applyAlignment="1" applyProtection="1">
      <alignment horizontal="center" vertical="center"/>
      <protection hidden="1"/>
    </xf>
    <xf numFmtId="0" fontId="10" fillId="3" borderId="0" xfId="0" applyFont="1" applyFill="1" applyAlignment="1" applyProtection="1">
      <alignment horizontal="center" vertical="center"/>
      <protection hidden="1"/>
    </xf>
    <xf numFmtId="0" fontId="21" fillId="4" borderId="0" xfId="2" applyFont="1" applyFill="1" applyAlignment="1" applyProtection="1">
      <alignment horizontal="center" vertical="center"/>
      <protection locked="0"/>
    </xf>
    <xf numFmtId="0" fontId="21" fillId="5" borderId="0" xfId="2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34" fillId="0" borderId="0" xfId="0" applyFont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center" vertical="center" shrinkToFit="1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4" fillId="2" borderId="12" xfId="0" applyFont="1" applyFill="1" applyBorder="1" applyAlignment="1" applyProtection="1">
      <alignment horizontal="center" vertical="center"/>
      <protection hidden="1"/>
    </xf>
    <xf numFmtId="0" fontId="17" fillId="2" borderId="0" xfId="0" applyFont="1" applyFill="1" applyAlignment="1" applyProtection="1">
      <alignment horizontal="center"/>
      <protection hidden="1"/>
    </xf>
    <xf numFmtId="0" fontId="17" fillId="0" borderId="0" xfId="0" applyFont="1" applyAlignment="1" applyProtection="1">
      <alignment horizontal="center"/>
      <protection hidden="1"/>
    </xf>
    <xf numFmtId="0" fontId="2" fillId="7" borderId="9" xfId="0" applyFont="1" applyFill="1" applyBorder="1" applyAlignment="1" applyProtection="1">
      <alignment horizontal="center"/>
      <protection hidden="1"/>
    </xf>
    <xf numFmtId="0" fontId="2" fillId="7" borderId="2" xfId="0" applyFont="1" applyFill="1" applyBorder="1" applyAlignment="1" applyProtection="1">
      <alignment horizontal="center"/>
      <protection hidden="1"/>
    </xf>
    <xf numFmtId="0" fontId="2" fillId="7" borderId="10" xfId="0" applyFont="1" applyFill="1" applyBorder="1" applyAlignment="1" applyProtection="1">
      <alignment horizontal="center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4" fillId="2" borderId="11" xfId="0" applyFont="1" applyFill="1" applyBorder="1" applyAlignment="1" applyProtection="1">
      <alignment horizontal="center" vertical="center"/>
      <protection hidden="1"/>
    </xf>
    <xf numFmtId="0" fontId="2" fillId="7" borderId="9" xfId="0" applyFont="1" applyFill="1" applyBorder="1" applyAlignment="1" applyProtection="1">
      <alignment horizontal="center" vertical="center"/>
      <protection hidden="1"/>
    </xf>
    <xf numFmtId="0" fontId="2" fillId="7" borderId="2" xfId="0" applyFont="1" applyFill="1" applyBorder="1" applyAlignment="1" applyProtection="1">
      <alignment horizontal="center" vertical="center"/>
      <protection hidden="1"/>
    </xf>
    <xf numFmtId="0" fontId="2" fillId="7" borderId="10" xfId="0" applyFont="1" applyFill="1" applyBorder="1" applyAlignment="1" applyProtection="1">
      <alignment horizontal="center" vertical="center"/>
      <protection hidden="1"/>
    </xf>
    <xf numFmtId="0" fontId="2" fillId="7" borderId="6" xfId="0" applyFont="1" applyFill="1" applyBorder="1" applyAlignment="1" applyProtection="1">
      <alignment horizontal="center" vertical="center"/>
      <protection hidden="1"/>
    </xf>
    <xf numFmtId="0" fontId="2" fillId="7" borderId="8" xfId="0" applyFont="1" applyFill="1" applyBorder="1" applyAlignment="1" applyProtection="1">
      <alignment horizontal="center" vertical="center"/>
      <protection hidden="1"/>
    </xf>
    <xf numFmtId="0" fontId="2" fillId="7" borderId="7" xfId="0" applyFont="1" applyFill="1" applyBorder="1" applyAlignment="1" applyProtection="1">
      <alignment horizontal="center" vertical="center"/>
      <protection hidden="1"/>
    </xf>
    <xf numFmtId="0" fontId="27" fillId="2" borderId="1" xfId="0" applyFont="1" applyFill="1" applyBorder="1" applyAlignment="1" applyProtection="1">
      <alignment horizontal="center" vertical="center"/>
      <protection hidden="1"/>
    </xf>
    <xf numFmtId="0" fontId="25" fillId="2" borderId="1" xfId="0" applyFont="1" applyFill="1" applyBorder="1" applyAlignment="1" applyProtection="1">
      <alignment horizontal="center" vertical="center"/>
      <protection hidden="1"/>
    </xf>
    <xf numFmtId="0" fontId="17" fillId="2" borderId="0" xfId="0" applyFont="1" applyFill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164" fontId="6" fillId="7" borderId="6" xfId="0" applyNumberFormat="1" applyFont="1" applyFill="1" applyBorder="1" applyAlignment="1" applyProtection="1">
      <alignment horizontal="center" vertical="center"/>
      <protection hidden="1"/>
    </xf>
    <xf numFmtId="164" fontId="6" fillId="7" borderId="7" xfId="0" applyNumberFormat="1" applyFont="1" applyFill="1" applyBorder="1" applyAlignment="1" applyProtection="1">
      <alignment horizontal="center" vertical="center"/>
      <protection hidden="1"/>
    </xf>
    <xf numFmtId="164" fontId="6" fillId="7" borderId="9" xfId="0" applyNumberFormat="1" applyFont="1" applyFill="1" applyBorder="1" applyAlignment="1" applyProtection="1">
      <alignment horizontal="center" vertical="center"/>
      <protection hidden="1"/>
    </xf>
    <xf numFmtId="164" fontId="6" fillId="7" borderId="10" xfId="0" applyNumberFormat="1" applyFont="1" applyFill="1" applyBorder="1" applyAlignment="1" applyProtection="1">
      <alignment horizontal="center" vertical="center"/>
      <protection hidden="1"/>
    </xf>
    <xf numFmtId="164" fontId="6" fillId="0" borderId="11" xfId="0" applyNumberFormat="1" applyFont="1" applyBorder="1" applyAlignment="1" applyProtection="1">
      <alignment horizontal="center" vertical="center"/>
      <protection hidden="1"/>
    </xf>
    <xf numFmtId="164" fontId="6" fillId="0" borderId="12" xfId="0" applyNumberFormat="1" applyFont="1" applyBorder="1" applyAlignment="1" applyProtection="1">
      <alignment horizontal="center" vertical="center"/>
      <protection hidden="1"/>
    </xf>
    <xf numFmtId="164" fontId="6" fillId="0" borderId="3" xfId="0" applyNumberFormat="1" applyFont="1" applyBorder="1" applyAlignment="1" applyProtection="1">
      <alignment horizontal="center" vertical="center"/>
      <protection hidden="1"/>
    </xf>
    <xf numFmtId="164" fontId="6" fillId="0" borderId="5" xfId="0" applyNumberFormat="1" applyFont="1" applyBorder="1" applyAlignment="1" applyProtection="1">
      <alignment horizontal="center" vertical="center"/>
      <protection hidden="1"/>
    </xf>
    <xf numFmtId="164" fontId="6" fillId="0" borderId="4" xfId="0" applyNumberFormat="1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7" borderId="6" xfId="0" applyFont="1" applyFill="1" applyBorder="1" applyAlignment="1" applyProtection="1">
      <alignment horizontal="center" vertical="center"/>
      <protection hidden="1"/>
    </xf>
    <xf numFmtId="0" fontId="6" fillId="7" borderId="8" xfId="0" applyFont="1" applyFill="1" applyBorder="1" applyAlignment="1" applyProtection="1">
      <alignment horizontal="center" vertical="center"/>
      <protection hidden="1"/>
    </xf>
    <xf numFmtId="0" fontId="6" fillId="7" borderId="7" xfId="0" applyFont="1" applyFill="1" applyBorder="1" applyAlignment="1" applyProtection="1">
      <alignment horizontal="center" vertical="center"/>
      <protection hidden="1"/>
    </xf>
    <xf numFmtId="0" fontId="6" fillId="7" borderId="9" xfId="0" applyFont="1" applyFill="1" applyBorder="1" applyAlignment="1" applyProtection="1">
      <alignment horizontal="center" vertical="center"/>
      <protection hidden="1"/>
    </xf>
    <xf numFmtId="0" fontId="6" fillId="7" borderId="2" xfId="0" applyFont="1" applyFill="1" applyBorder="1" applyAlignment="1" applyProtection="1">
      <alignment horizontal="center" vertical="center"/>
      <protection hidden="1"/>
    </xf>
    <xf numFmtId="0" fontId="6" fillId="7" borderId="10" xfId="0" applyFont="1" applyFill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25" fillId="2" borderId="11" xfId="0" applyFont="1" applyFill="1" applyBorder="1" applyAlignment="1" applyProtection="1">
      <alignment horizontal="center" vertical="center"/>
      <protection hidden="1"/>
    </xf>
    <xf numFmtId="0" fontId="25" fillId="2" borderId="12" xfId="0" applyFont="1" applyFill="1" applyBorder="1" applyAlignment="1" applyProtection="1">
      <alignment horizontal="center" vertical="center"/>
      <protection hidden="1"/>
    </xf>
    <xf numFmtId="0" fontId="27" fillId="2" borderId="11" xfId="0" applyFont="1" applyFill="1" applyBorder="1" applyAlignment="1" applyProtection="1">
      <alignment horizontal="center" vertical="center"/>
      <protection hidden="1"/>
    </xf>
    <xf numFmtId="0" fontId="27" fillId="2" borderId="21" xfId="0" applyFont="1" applyFill="1" applyBorder="1" applyAlignment="1" applyProtection="1">
      <alignment horizontal="center" vertical="center"/>
      <protection hidden="1"/>
    </xf>
    <xf numFmtId="0" fontId="27" fillId="2" borderId="12" xfId="0" applyFont="1" applyFill="1" applyBorder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center" vertical="center"/>
      <protection locked="0"/>
    </xf>
    <xf numFmtId="0" fontId="6" fillId="6" borderId="6" xfId="0" applyFont="1" applyFill="1" applyBorder="1" applyAlignment="1" applyProtection="1">
      <alignment horizontal="center" vertical="center"/>
      <protection hidden="1"/>
    </xf>
    <xf numFmtId="0" fontId="6" fillId="6" borderId="8" xfId="0" applyFont="1" applyFill="1" applyBorder="1" applyAlignment="1" applyProtection="1">
      <alignment horizontal="center" vertical="center"/>
      <protection hidden="1"/>
    </xf>
    <xf numFmtId="0" fontId="6" fillId="6" borderId="7" xfId="0" applyFont="1" applyFill="1" applyBorder="1" applyAlignment="1" applyProtection="1">
      <alignment horizontal="center" vertical="center"/>
      <protection hidden="1"/>
    </xf>
    <xf numFmtId="0" fontId="4" fillId="2" borderId="9" xfId="0" applyFont="1" applyFill="1" applyBorder="1" applyAlignment="1" applyProtection="1">
      <alignment horizontal="center" vertical="center"/>
      <protection hidden="1"/>
    </xf>
    <xf numFmtId="0" fontId="4" fillId="2" borderId="10" xfId="0" applyFont="1" applyFill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4" fillId="2" borderId="6" xfId="0" applyFont="1" applyFill="1" applyBorder="1" applyAlignment="1" applyProtection="1">
      <alignment horizontal="center" vertical="center"/>
      <protection hidden="1"/>
    </xf>
    <xf numFmtId="0" fontId="4" fillId="2" borderId="7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165" fontId="4" fillId="0" borderId="1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top"/>
      <protection locked="0"/>
    </xf>
    <xf numFmtId="0" fontId="23" fillId="0" borderId="0" xfId="0" applyFont="1" applyAlignment="1" applyProtection="1">
      <alignment horizontal="right" vertical="center"/>
      <protection hidden="1"/>
    </xf>
    <xf numFmtId="0" fontId="23" fillId="0" borderId="0" xfId="0" applyFont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 vertical="center" shrinkToFi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64" fontId="4" fillId="0" borderId="3" xfId="1" applyNumberFormat="1" applyFont="1" applyBorder="1" applyAlignment="1" applyProtection="1">
      <alignment horizontal="center" vertical="center"/>
      <protection hidden="1"/>
    </xf>
    <xf numFmtId="164" fontId="4" fillId="0" borderId="4" xfId="1" applyNumberFormat="1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23" fillId="0" borderId="0" xfId="0" applyFont="1" applyAlignment="1" applyProtection="1">
      <alignment horizontal="center"/>
      <protection hidden="1"/>
    </xf>
    <xf numFmtId="0" fontId="17" fillId="2" borderId="0" xfId="0" applyFont="1" applyFill="1" applyAlignment="1" applyProtection="1">
      <alignment horizontal="center" vertical="center"/>
      <protection locked="0"/>
    </xf>
    <xf numFmtId="0" fontId="17" fillId="2" borderId="0" xfId="0" applyFont="1" applyFill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 hidden="1"/>
    </xf>
    <xf numFmtId="0" fontId="4" fillId="2" borderId="5" xfId="0" applyFont="1" applyFill="1" applyBorder="1" applyAlignment="1" applyProtection="1">
      <alignment horizontal="center" vertical="center"/>
      <protection hidden="1"/>
    </xf>
    <xf numFmtId="1" fontId="4" fillId="0" borderId="1" xfId="0" applyNumberFormat="1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3" fillId="7" borderId="0" xfId="0" applyFont="1" applyFill="1" applyAlignment="1" applyProtection="1">
      <alignment horizontal="left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locked="0" hidden="1"/>
    </xf>
    <xf numFmtId="0" fontId="4" fillId="2" borderId="4" xfId="0" applyFont="1" applyFill="1" applyBorder="1" applyAlignment="1" applyProtection="1">
      <alignment horizontal="center" vertical="center"/>
      <protection locked="0" hidden="1"/>
    </xf>
    <xf numFmtId="0" fontId="4" fillId="2" borderId="16" xfId="0" applyFont="1" applyFill="1" applyBorder="1" applyAlignment="1" applyProtection="1">
      <alignment horizontal="center" vertical="center"/>
      <protection locked="0" hidden="1"/>
    </xf>
    <xf numFmtId="0" fontId="4" fillId="2" borderId="20" xfId="0" applyFont="1" applyFill="1" applyBorder="1" applyAlignment="1" applyProtection="1">
      <alignment horizontal="center" vertical="center"/>
      <protection locked="0" hidden="1"/>
    </xf>
    <xf numFmtId="0" fontId="4" fillId="2" borderId="14" xfId="0" applyFont="1" applyFill="1" applyBorder="1" applyAlignment="1" applyProtection="1">
      <alignment horizontal="center" vertical="center"/>
      <protection locked="0" hidden="1"/>
    </xf>
    <xf numFmtId="0" fontId="4" fillId="2" borderId="0" xfId="0" applyFont="1" applyFill="1" applyAlignment="1" applyProtection="1">
      <alignment horizontal="center" vertical="center"/>
      <protection locked="0" hidden="1"/>
    </xf>
    <xf numFmtId="0" fontId="6" fillId="2" borderId="13" xfId="0" applyFont="1" applyFill="1" applyBorder="1" applyAlignment="1" applyProtection="1">
      <alignment horizontal="center" vertical="center"/>
      <protection locked="0" hidden="1"/>
    </xf>
    <xf numFmtId="0" fontId="6" fillId="2" borderId="18" xfId="0" applyFont="1" applyFill="1" applyBorder="1" applyAlignment="1" applyProtection="1">
      <alignment horizontal="center" vertical="center"/>
      <protection locked="0" hidden="1"/>
    </xf>
    <xf numFmtId="0" fontId="6" fillId="2" borderId="17" xfId="0" applyFont="1" applyFill="1" applyBorder="1" applyAlignment="1" applyProtection="1">
      <alignment horizontal="center" vertical="center"/>
      <protection locked="0" hidden="1"/>
    </xf>
    <xf numFmtId="0" fontId="6" fillId="2" borderId="19" xfId="0" applyFont="1" applyFill="1" applyBorder="1" applyAlignment="1" applyProtection="1">
      <alignment horizontal="center" vertical="center"/>
      <protection locked="0" hidden="1"/>
    </xf>
    <xf numFmtId="0" fontId="6" fillId="2" borderId="3" xfId="0" applyFont="1" applyFill="1" applyBorder="1" applyAlignment="1" applyProtection="1">
      <alignment horizontal="left" vertical="center"/>
      <protection locked="0" hidden="1"/>
    </xf>
    <xf numFmtId="0" fontId="6" fillId="2" borderId="5" xfId="0" applyFont="1" applyFill="1" applyBorder="1" applyAlignment="1" applyProtection="1">
      <alignment horizontal="left" vertical="center"/>
      <protection locked="0" hidden="1"/>
    </xf>
    <xf numFmtId="0" fontId="6" fillId="2" borderId="5" xfId="0" applyFont="1" applyFill="1" applyBorder="1" applyAlignment="1" applyProtection="1">
      <alignment horizontal="right" vertical="center"/>
      <protection locked="0" hidden="1"/>
    </xf>
    <xf numFmtId="0" fontId="6" fillId="2" borderId="4" xfId="0" applyFont="1" applyFill="1" applyBorder="1" applyAlignment="1" applyProtection="1">
      <alignment horizontal="right" vertical="center"/>
      <protection locked="0" hidden="1"/>
    </xf>
    <xf numFmtId="0" fontId="23" fillId="7" borderId="0" xfId="0" applyFont="1" applyFill="1" applyAlignment="1" applyProtection="1">
      <alignment horizontal="center" vertical="center"/>
      <protection hidden="1"/>
    </xf>
    <xf numFmtId="0" fontId="14" fillId="2" borderId="3" xfId="0" applyFont="1" applyFill="1" applyBorder="1" applyAlignment="1" applyProtection="1">
      <alignment horizontal="left" vertical="center"/>
      <protection locked="0" hidden="1"/>
    </xf>
    <xf numFmtId="0" fontId="14" fillId="2" borderId="5" xfId="0" applyFont="1" applyFill="1" applyBorder="1" applyAlignment="1" applyProtection="1">
      <alignment horizontal="left" vertical="center"/>
      <protection locked="0" hidden="1"/>
    </xf>
    <xf numFmtId="0" fontId="14" fillId="2" borderId="5" xfId="0" applyFont="1" applyFill="1" applyBorder="1" applyAlignment="1" applyProtection="1">
      <alignment horizontal="right" vertical="center"/>
      <protection locked="0" hidden="1"/>
    </xf>
    <xf numFmtId="0" fontId="14" fillId="2" borderId="4" xfId="0" applyFont="1" applyFill="1" applyBorder="1" applyAlignment="1" applyProtection="1">
      <alignment horizontal="right" vertical="center"/>
      <protection locked="0" hidden="1"/>
    </xf>
  </cellXfs>
  <cellStyles count="3">
    <cellStyle name="Percent" xfId="1" builtinId="5"/>
    <cellStyle name="ارتباط تشعبي" xfId="2" builtinId="8"/>
    <cellStyle name="عادي" xfId="0" builtinId="0"/>
  </cellStyles>
  <dxfs count="60">
    <dxf>
      <font>
        <color theme="4" tint="-0.24994659260841701"/>
      </font>
    </dxf>
    <dxf>
      <font>
        <color rgb="FF00B050"/>
      </font>
    </dxf>
    <dxf>
      <font>
        <color theme="7" tint="-0.24994659260841701"/>
      </font>
    </dxf>
    <dxf>
      <font>
        <color rgb="FFC00000"/>
      </font>
    </dxf>
    <dxf>
      <font>
        <color rgb="FF00B050"/>
      </font>
    </dxf>
    <dxf>
      <font>
        <color rgb="FF0070C0"/>
      </font>
    </dxf>
    <dxf>
      <font>
        <color theme="4" tint="-0.24994659260841701"/>
      </font>
    </dxf>
    <dxf>
      <font>
        <color theme="7" tint="-0.24994659260841701"/>
      </font>
    </dxf>
    <dxf>
      <font>
        <color theme="5" tint="-0.24994659260841701"/>
      </font>
    </dxf>
    <dxf>
      <font>
        <color rgb="FFC00000"/>
      </font>
    </dxf>
    <dxf>
      <font>
        <color theme="4" tint="-0.24994659260841701"/>
      </font>
    </dxf>
    <dxf>
      <font>
        <color rgb="FF00B050"/>
      </font>
    </dxf>
    <dxf>
      <font>
        <color theme="7" tint="-0.24994659260841701"/>
      </font>
    </dxf>
    <dxf>
      <font>
        <color rgb="FFC00000"/>
      </font>
    </dxf>
    <dxf>
      <font>
        <color rgb="FF00B050"/>
      </font>
    </dxf>
    <dxf>
      <font>
        <color rgb="FF0070C0"/>
      </font>
    </dxf>
    <dxf>
      <font>
        <color theme="4" tint="-0.24994659260841701"/>
      </font>
    </dxf>
    <dxf>
      <font>
        <color theme="7" tint="-0.24994659260841701"/>
      </font>
    </dxf>
    <dxf>
      <font>
        <color theme="5" tint="-0.24994659260841701"/>
      </font>
    </dxf>
    <dxf>
      <font>
        <color rgb="FFC00000"/>
      </font>
    </dxf>
    <dxf>
      <font>
        <color theme="4" tint="-0.24994659260841701"/>
      </font>
    </dxf>
    <dxf>
      <font>
        <color rgb="FF00B050"/>
      </font>
    </dxf>
    <dxf>
      <font>
        <color theme="7" tint="-0.24994659260841701"/>
      </font>
    </dxf>
    <dxf>
      <font>
        <color rgb="FFC00000"/>
      </font>
    </dxf>
    <dxf>
      <font>
        <color rgb="FF00B050"/>
      </font>
    </dxf>
    <dxf>
      <font>
        <color rgb="FF0070C0"/>
      </font>
    </dxf>
    <dxf>
      <font>
        <color theme="4" tint="-0.24994659260841701"/>
      </font>
    </dxf>
    <dxf>
      <font>
        <color theme="7" tint="-0.24994659260841701"/>
      </font>
    </dxf>
    <dxf>
      <font>
        <color theme="5" tint="-0.24994659260841701"/>
      </font>
    </dxf>
    <dxf>
      <font>
        <color rgb="FFC00000"/>
      </font>
    </dxf>
    <dxf>
      <font>
        <color theme="4" tint="-0.24994659260841701"/>
      </font>
    </dxf>
    <dxf>
      <font>
        <color rgb="FF00B050"/>
      </font>
    </dxf>
    <dxf>
      <font>
        <color theme="7" tint="-0.24994659260841701"/>
      </font>
    </dxf>
    <dxf>
      <font>
        <color rgb="FFC00000"/>
      </font>
    </dxf>
    <dxf>
      <font>
        <color rgb="FF00B050"/>
      </font>
    </dxf>
    <dxf>
      <font>
        <color rgb="FF0070C0"/>
      </font>
    </dxf>
    <dxf>
      <font>
        <color theme="4" tint="-0.24994659260841701"/>
      </font>
    </dxf>
    <dxf>
      <font>
        <color theme="7" tint="-0.24994659260841701"/>
      </font>
    </dxf>
    <dxf>
      <font>
        <color theme="5" tint="-0.24994659260841701"/>
      </font>
    </dxf>
    <dxf>
      <font>
        <color rgb="FFC00000"/>
      </font>
    </dxf>
    <dxf>
      <font>
        <color theme="4" tint="-0.24994659260841701"/>
      </font>
    </dxf>
    <dxf>
      <font>
        <color rgb="FF00B050"/>
      </font>
    </dxf>
    <dxf>
      <font>
        <color theme="7" tint="-0.24994659260841701"/>
      </font>
    </dxf>
    <dxf>
      <font>
        <color rgb="FFC00000"/>
      </font>
    </dxf>
    <dxf>
      <font>
        <color rgb="FF00B050"/>
      </font>
    </dxf>
    <dxf>
      <font>
        <color rgb="FF0070C0"/>
      </font>
    </dxf>
    <dxf>
      <font>
        <color theme="4" tint="-0.24994659260841701"/>
      </font>
    </dxf>
    <dxf>
      <font>
        <color theme="7" tint="-0.24994659260841701"/>
      </font>
    </dxf>
    <dxf>
      <font>
        <color theme="5" tint="-0.24994659260841701"/>
      </font>
    </dxf>
    <dxf>
      <font>
        <color rgb="FFC00000"/>
      </font>
    </dxf>
    <dxf>
      <font>
        <color theme="4" tint="-0.24994659260841701"/>
      </font>
    </dxf>
    <dxf>
      <font>
        <color rgb="FF00B050"/>
      </font>
    </dxf>
    <dxf>
      <font>
        <color theme="7" tint="-0.24994659260841701"/>
      </font>
    </dxf>
    <dxf>
      <font>
        <color rgb="FFC00000"/>
      </font>
    </dxf>
    <dxf>
      <font>
        <color rgb="FF00B050"/>
      </font>
    </dxf>
    <dxf>
      <font>
        <color rgb="FF0070C0"/>
      </font>
    </dxf>
    <dxf>
      <font>
        <color theme="4" tint="-0.24994659260841701"/>
      </font>
    </dxf>
    <dxf>
      <font>
        <color theme="7" tint="-0.24994659260841701"/>
      </font>
    </dxf>
    <dxf>
      <font>
        <color theme="5" tint="-0.24994659260841701"/>
      </font>
    </dxf>
    <dxf>
      <font>
        <color rgb="FFC00000"/>
      </font>
    </dxf>
  </dxfs>
  <tableStyles count="0" defaultTableStyle="TableStyleMedium2" defaultPivotStyle="PivotStyleLight16"/>
  <colors>
    <mruColors>
      <color rgb="FFFFD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 sz="1100" b="1"/>
              <a:t>نسبة التحصيل</a:t>
            </a:r>
            <a:r>
              <a:rPr lang="ar-SA" sz="1100" b="1" baseline="0"/>
              <a:t> الدراسي للفصول</a:t>
            </a:r>
            <a:endParaRPr lang="ar-SA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التحليل!$B$35:$B$40</c:f>
              <c:strCache>
                <c:ptCount val="6"/>
                <c:pt idx="0">
                  <c:v>السادس1</c:v>
                </c:pt>
                <c:pt idx="1">
                  <c:v>السادس2</c:v>
                </c:pt>
                <c:pt idx="2">
                  <c:v>السادس3</c:v>
                </c:pt>
                <c:pt idx="3">
                  <c:v>السادس4</c:v>
                </c:pt>
                <c:pt idx="4">
                  <c:v>السادس5</c:v>
                </c:pt>
                <c:pt idx="5">
                  <c:v>السادس6</c:v>
                </c:pt>
              </c:strCache>
            </c:strRef>
          </c:cat>
          <c:val>
            <c:numRef>
              <c:f>التحليل!$C$35:$C$40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D2A6-4DC1-B199-295379053F9C}"/>
            </c:ext>
          </c:extLst>
        </c:ser>
        <c:ser>
          <c:idx val="1"/>
          <c:order val="1"/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التحليل!$B$35:$B$40</c:f>
              <c:strCache>
                <c:ptCount val="6"/>
                <c:pt idx="0">
                  <c:v>السادس1</c:v>
                </c:pt>
                <c:pt idx="1">
                  <c:v>السادس2</c:v>
                </c:pt>
                <c:pt idx="2">
                  <c:v>السادس3</c:v>
                </c:pt>
                <c:pt idx="3">
                  <c:v>السادس4</c:v>
                </c:pt>
                <c:pt idx="4">
                  <c:v>السادس5</c:v>
                </c:pt>
                <c:pt idx="5">
                  <c:v>السادس6</c:v>
                </c:pt>
              </c:strCache>
            </c:strRef>
          </c:cat>
          <c:val>
            <c:numRef>
              <c:f>التحليل!$K$35:$K$40</c:f>
              <c:numCache>
                <c:formatCode>0.0%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A6-4DC1-B199-295379053F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7715248"/>
        <c:axId val="567715608"/>
      </c:barChart>
      <c:catAx>
        <c:axId val="567715248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567715608"/>
        <c:crosses val="autoZero"/>
        <c:auto val="1"/>
        <c:lblAlgn val="ctr"/>
        <c:lblOffset val="100"/>
        <c:noMultiLvlLbl val="0"/>
      </c:catAx>
      <c:valAx>
        <c:axId val="567715608"/>
        <c:scaling>
          <c:orientation val="minMax"/>
          <c:max val="1.5"/>
        </c:scaling>
        <c:delete val="1"/>
        <c:axPos val="r"/>
        <c:numFmt formatCode="General" sourceLinked="1"/>
        <c:majorTickMark val="none"/>
        <c:minorTickMark val="none"/>
        <c:tickLblPos val="nextTo"/>
        <c:crossAx val="567715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hyperlink" Target="https://www.new-educ.com/%D8%B1%D8%A4%D9%8A%D8%A9-%D8%A7%D9%84%D9%85%D9%85%D9%84%D9%83%D8%A9-%D8%A7%D9%84%D8%B9%D8%B1%D8%A8%D9%8A%D8%A9-%D8%A7%D9%84%D8%B3%D8%B9%D9%88%D8%AF%D9%8A%D8%A9-2030" TargetMode="External"/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hyperlink" Target="https://www.new-educ.com/%D8%B1%D8%A4%D9%8A%D8%A9-%D8%A7%D9%84%D9%85%D9%85%D9%84%D9%83%D8%A9-%D8%A7%D9%84%D8%B9%D8%B1%D8%A8%D9%8A%D8%A9-%D8%A7%D9%84%D8%B3%D8%B9%D9%88%D8%AF%D9%8A%D8%A9-2030" TargetMode="External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hyperlink" Target="https://www.new-educ.com/%D8%B1%D8%A4%D9%8A%D8%A9-%D8%A7%D9%84%D9%85%D9%85%D9%84%D9%83%D8%A9-%D8%A7%D9%84%D8%B9%D8%B1%D8%A8%D9%8A%D8%A9-%D8%A7%D9%84%D8%B3%D8%B9%D9%88%D8%AF%D9%8A%D8%A9-2030" TargetMode="External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hyperlink" Target="https://www.new-educ.com/%D8%B1%D8%A4%D9%8A%D8%A9-%D8%A7%D9%84%D9%85%D9%85%D9%84%D9%83%D8%A9-%D8%A7%D9%84%D8%B9%D8%B1%D8%A8%D9%8A%D8%A9-%D8%A7%D9%84%D8%B3%D8%B9%D9%88%D8%AF%D9%8A%D8%A9-2030" TargetMode="External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hyperlink" Target="https://www.new-educ.com/%D8%B1%D8%A4%D9%8A%D8%A9-%D8%A7%D9%84%D9%85%D9%85%D9%84%D9%83%D8%A9-%D8%A7%D9%84%D8%B9%D8%B1%D8%A8%D9%8A%D8%A9-%D8%A7%D9%84%D8%B3%D8%B9%D9%88%D8%AF%D9%8A%D8%A9-2030" TargetMode="External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hyperlink" Target="https://www.new-educ.com/%D8%B1%D8%A4%D9%8A%D8%A9-%D8%A7%D9%84%D9%85%D9%85%D9%84%D9%83%D8%A9-%D8%A7%D9%84%D8%B9%D8%B1%D8%A8%D9%8A%D8%A9-%D8%A7%D9%84%D8%B3%D8%B9%D9%88%D8%AF%D9%8A%D8%A9-2030" TargetMode="External"/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hyperlink" Target="https://www.new-educ.com/%D8%B1%D8%A4%D9%8A%D8%A9-%D8%A7%D9%84%D9%85%D9%85%D9%84%D9%83%D8%A9-%D8%A7%D9%84%D8%B9%D8%B1%D8%A8%D9%8A%D8%A9-%D8%A7%D9%84%D8%B3%D8%B9%D9%88%D8%AF%D9%8A%D8%A9-2030" TargetMode="External"/><Relationship Id="rId1" Type="http://schemas.openxmlformats.org/officeDocument/2006/relationships/image" Target="../media/image4.jpeg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320385</xdr:colOff>
      <xdr:row>0</xdr:row>
      <xdr:rowOff>0</xdr:rowOff>
    </xdr:from>
    <xdr:to>
      <xdr:col>9</xdr:col>
      <xdr:colOff>787978</xdr:colOff>
      <xdr:row>4</xdr:row>
      <xdr:rowOff>95249</xdr:rowOff>
    </xdr:to>
    <xdr:pic>
      <xdr:nvPicPr>
        <xdr:cNvPr id="6" name="صورة 5">
          <a:extLst>
            <a:ext uri="{FF2B5EF4-FFF2-40B4-BE49-F238E27FC236}">
              <a16:creationId xmlns:a16="http://schemas.microsoft.com/office/drawing/2014/main" id="{0BA95BA7-C38A-4222-B0F6-14346FA1C7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"/>
            </a:ext>
          </a:extLst>
        </a:blip>
        <a:stretch>
          <a:fillRect/>
        </a:stretch>
      </xdr:blipFill>
      <xdr:spPr>
        <a:xfrm>
          <a:off x="11202317863" y="0"/>
          <a:ext cx="1151661" cy="935181"/>
        </a:xfrm>
        <a:prstGeom prst="rect">
          <a:avLst/>
        </a:prstGeom>
      </xdr:spPr>
    </xdr:pic>
    <xdr:clientData/>
  </xdr:twoCellAnchor>
  <xdr:twoCellAnchor editAs="oneCell">
    <xdr:from>
      <xdr:col>1</xdr:col>
      <xdr:colOff>43295</xdr:colOff>
      <xdr:row>0</xdr:row>
      <xdr:rowOff>34637</xdr:rowOff>
    </xdr:from>
    <xdr:to>
      <xdr:col>2</xdr:col>
      <xdr:colOff>1359476</xdr:colOff>
      <xdr:row>4</xdr:row>
      <xdr:rowOff>190500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086B0E08-79B3-F49F-55D4-B32CB15628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7305501" y="34637"/>
          <a:ext cx="1575954" cy="9957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173181</xdr:colOff>
      <xdr:row>0</xdr:row>
      <xdr:rowOff>1</xdr:rowOff>
    </xdr:from>
    <xdr:to>
      <xdr:col>9</xdr:col>
      <xdr:colOff>640774</xdr:colOff>
      <xdr:row>4</xdr:row>
      <xdr:rowOff>95250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523107DF-282B-4AA9-B5A0-E27229E3EB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"/>
            </a:ext>
          </a:extLst>
        </a:blip>
        <a:stretch>
          <a:fillRect/>
        </a:stretch>
      </xdr:blipFill>
      <xdr:spPr>
        <a:xfrm>
          <a:off x="11229334226" y="1"/>
          <a:ext cx="1153393" cy="9429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1229590</xdr:colOff>
      <xdr:row>4</xdr:row>
      <xdr:rowOff>155863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FE16E2CD-DF11-4823-8A74-14A238C6B0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4317535" y="0"/>
          <a:ext cx="1572490" cy="100358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173181</xdr:colOff>
      <xdr:row>0</xdr:row>
      <xdr:rowOff>1</xdr:rowOff>
    </xdr:from>
    <xdr:to>
      <xdr:col>9</xdr:col>
      <xdr:colOff>640774</xdr:colOff>
      <xdr:row>4</xdr:row>
      <xdr:rowOff>95250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82640082-28E9-41BC-BA82-B15E23962F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"/>
            </a:ext>
          </a:extLst>
        </a:blip>
        <a:stretch>
          <a:fillRect/>
        </a:stretch>
      </xdr:blipFill>
      <xdr:spPr>
        <a:xfrm>
          <a:off x="11229334226" y="1"/>
          <a:ext cx="1153393" cy="9429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1229590</xdr:colOff>
      <xdr:row>4</xdr:row>
      <xdr:rowOff>155863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2F4A789E-1931-4B13-80B7-320A661246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4317535" y="0"/>
          <a:ext cx="1572490" cy="100358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173181</xdr:colOff>
      <xdr:row>0</xdr:row>
      <xdr:rowOff>1</xdr:rowOff>
    </xdr:from>
    <xdr:to>
      <xdr:col>9</xdr:col>
      <xdr:colOff>640774</xdr:colOff>
      <xdr:row>4</xdr:row>
      <xdr:rowOff>95250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3A37C802-3542-472F-B9E2-0E370DDADD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"/>
            </a:ext>
          </a:extLst>
        </a:blip>
        <a:stretch>
          <a:fillRect/>
        </a:stretch>
      </xdr:blipFill>
      <xdr:spPr>
        <a:xfrm>
          <a:off x="11229334226" y="1"/>
          <a:ext cx="1153393" cy="9429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1229590</xdr:colOff>
      <xdr:row>4</xdr:row>
      <xdr:rowOff>155863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B1E88DE4-129E-456B-B8EC-7374EBEBBD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4317535" y="0"/>
          <a:ext cx="1572490" cy="100358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173181</xdr:colOff>
      <xdr:row>0</xdr:row>
      <xdr:rowOff>1</xdr:rowOff>
    </xdr:from>
    <xdr:to>
      <xdr:col>9</xdr:col>
      <xdr:colOff>640774</xdr:colOff>
      <xdr:row>4</xdr:row>
      <xdr:rowOff>95250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E9919B9A-D1F6-4C95-94C7-5E3C9B51CF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"/>
            </a:ext>
          </a:extLst>
        </a:blip>
        <a:stretch>
          <a:fillRect/>
        </a:stretch>
      </xdr:blipFill>
      <xdr:spPr>
        <a:xfrm>
          <a:off x="11229334226" y="1"/>
          <a:ext cx="1153393" cy="9429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1229590</xdr:colOff>
      <xdr:row>4</xdr:row>
      <xdr:rowOff>155863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E77706B6-0955-4FD4-A813-965A79E9ED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4317535" y="0"/>
          <a:ext cx="1572490" cy="100358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173181</xdr:colOff>
      <xdr:row>0</xdr:row>
      <xdr:rowOff>1</xdr:rowOff>
    </xdr:from>
    <xdr:to>
      <xdr:col>9</xdr:col>
      <xdr:colOff>640774</xdr:colOff>
      <xdr:row>4</xdr:row>
      <xdr:rowOff>95250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AAD51749-EFDB-4AAC-BF83-106988C33A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"/>
            </a:ext>
          </a:extLst>
        </a:blip>
        <a:stretch>
          <a:fillRect/>
        </a:stretch>
      </xdr:blipFill>
      <xdr:spPr>
        <a:xfrm>
          <a:off x="11229334226" y="1"/>
          <a:ext cx="1153393" cy="9429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1229590</xdr:colOff>
      <xdr:row>4</xdr:row>
      <xdr:rowOff>155863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AF5B70B8-93E4-4760-B401-8B4D4A5F29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4317535" y="0"/>
          <a:ext cx="1572490" cy="100358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710045</xdr:colOff>
      <xdr:row>0</xdr:row>
      <xdr:rowOff>95250</xdr:rowOff>
    </xdr:from>
    <xdr:to>
      <xdr:col>11</xdr:col>
      <xdr:colOff>528206</xdr:colOff>
      <xdr:row>4</xdr:row>
      <xdr:rowOff>86591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C4A9CF3C-E5BE-4013-8F4B-B16A0E243A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"/>
            </a:ext>
          </a:extLst>
        </a:blip>
        <a:stretch>
          <a:fillRect/>
        </a:stretch>
      </xdr:blipFill>
      <xdr:spPr>
        <a:xfrm>
          <a:off x="11199633544" y="95250"/>
          <a:ext cx="1281547" cy="83127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34636</xdr:rowOff>
    </xdr:from>
    <xdr:to>
      <xdr:col>4</xdr:col>
      <xdr:colOff>181840</xdr:colOff>
      <xdr:row>4</xdr:row>
      <xdr:rowOff>103908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A233E16F-AEA9-40A7-B53A-D4489A711A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4811682" y="34636"/>
          <a:ext cx="1671204" cy="90920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40</xdr:row>
      <xdr:rowOff>60613</xdr:rowOff>
    </xdr:from>
    <xdr:to>
      <xdr:col>9</xdr:col>
      <xdr:colOff>909203</xdr:colOff>
      <xdr:row>48</xdr:row>
      <xdr:rowOff>112567</xdr:rowOff>
    </xdr:to>
    <xdr:graphicFrame macro="">
      <xdr:nvGraphicFramePr>
        <xdr:cNvPr id="5" name="مخطط 4">
          <a:extLst>
            <a:ext uri="{FF2B5EF4-FFF2-40B4-BE49-F238E27FC236}">
              <a16:creationId xmlns:a16="http://schemas.microsoft.com/office/drawing/2014/main" id="{3025A9FE-630A-483F-90F9-3FE1EBD1AC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نسق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wBJlmrd3-Lo?si=oxQEI-9TAiG7t0kF" TargetMode="External"/><Relationship Id="rId2" Type="http://schemas.openxmlformats.org/officeDocument/2006/relationships/hyperlink" Target="https://youtube.com/@sealharbi" TargetMode="External"/><Relationship Id="rId1" Type="http://schemas.openxmlformats.org/officeDocument/2006/relationships/hyperlink" Target="https://t.me/sufyanalsaaeidi" TargetMode="External"/><Relationship Id="rId5" Type="http://schemas.openxmlformats.org/officeDocument/2006/relationships/image" Target="../media/image1.jpeg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67CCE-098C-410E-874D-4DAA9F401CFC}">
  <sheetPr codeName="ورقة1">
    <tabColor theme="1"/>
    <pageSetUpPr fitToPage="1"/>
  </sheetPr>
  <dimension ref="A1:T28"/>
  <sheetViews>
    <sheetView showGridLines="0" showRowColHeaders="0" rightToLeft="1" tabSelected="1" zoomScaleNormal="100" workbookViewId="0">
      <selection activeCell="I21" sqref="I21:L22"/>
    </sheetView>
  </sheetViews>
  <sheetFormatPr defaultRowHeight="14.25" x14ac:dyDescent="0.2"/>
  <cols>
    <col min="1" max="2" width="9" customWidth="1"/>
    <col min="4" max="4" width="9" customWidth="1"/>
    <col min="5" max="5" width="3.625" customWidth="1"/>
    <col min="6" max="7" width="9" customWidth="1"/>
    <col min="10" max="10" width="7.75" customWidth="1"/>
    <col min="11" max="11" width="9" customWidth="1"/>
    <col min="13" max="14" width="9" customWidth="1"/>
    <col min="15" max="15" width="8.5" customWidth="1"/>
    <col min="16" max="17" width="9" customWidth="1"/>
    <col min="18" max="18" width="8.625" customWidth="1"/>
    <col min="20" max="20" width="1.25" customWidth="1"/>
  </cols>
  <sheetData>
    <row r="1" spans="1:19" ht="14.25" customHeight="1" x14ac:dyDescent="0.2">
      <c r="A1" s="9"/>
      <c r="B1" s="9"/>
      <c r="C1" s="9"/>
      <c r="D1" s="109"/>
      <c r="E1" s="18"/>
      <c r="F1" s="110"/>
      <c r="G1" s="110"/>
      <c r="H1" s="110"/>
      <c r="I1" s="110"/>
      <c r="J1" s="110"/>
      <c r="K1" s="110"/>
      <c r="L1" s="110"/>
      <c r="M1" s="18"/>
      <c r="N1" s="18"/>
      <c r="O1" s="18"/>
    </row>
    <row r="2" spans="1:19" ht="14.25" customHeight="1" x14ac:dyDescent="0.2">
      <c r="A2" s="9"/>
      <c r="B2" s="9"/>
      <c r="C2" s="9"/>
      <c r="D2" s="109"/>
      <c r="E2" s="18"/>
      <c r="F2" s="116" t="s">
        <v>21</v>
      </c>
      <c r="G2" s="116"/>
      <c r="H2" s="116"/>
      <c r="I2" s="116"/>
      <c r="J2" s="116"/>
      <c r="K2" s="116"/>
      <c r="L2" s="116"/>
      <c r="M2" s="116"/>
      <c r="N2" s="116"/>
      <c r="O2" s="116"/>
    </row>
    <row r="3" spans="1:19" ht="14.25" customHeight="1" x14ac:dyDescent="0.2">
      <c r="A3" s="9"/>
      <c r="B3" s="9"/>
      <c r="C3" s="9"/>
      <c r="D3" s="109"/>
      <c r="E3" s="18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1:19" ht="14.25" customHeight="1" x14ac:dyDescent="0.2">
      <c r="A4" s="9"/>
      <c r="B4" s="9"/>
      <c r="C4" s="9"/>
      <c r="D4" s="109"/>
      <c r="E4" s="18"/>
      <c r="F4" s="116"/>
      <c r="G4" s="116"/>
      <c r="H4" s="116"/>
      <c r="I4" s="116"/>
      <c r="J4" s="116"/>
      <c r="K4" s="116"/>
      <c r="L4" s="116"/>
      <c r="M4" s="116"/>
      <c r="N4" s="116"/>
      <c r="O4" s="116"/>
    </row>
    <row r="5" spans="1:19" ht="14.25" customHeight="1" x14ac:dyDescent="0.2">
      <c r="A5" s="9"/>
      <c r="B5" s="9"/>
      <c r="C5" s="9"/>
      <c r="D5" s="109"/>
      <c r="E5" s="18"/>
      <c r="F5" s="110"/>
      <c r="G5" s="18"/>
      <c r="H5" s="18"/>
      <c r="I5" s="18"/>
      <c r="J5" s="18"/>
      <c r="K5" s="18"/>
      <c r="L5" s="18"/>
      <c r="M5" s="18"/>
      <c r="N5" s="18"/>
      <c r="O5" s="18"/>
    </row>
    <row r="6" spans="1:19" ht="14.25" customHeight="1" x14ac:dyDescent="0.2">
      <c r="A6" s="8"/>
      <c r="B6" s="8"/>
      <c r="C6" s="8"/>
      <c r="D6" s="111"/>
      <c r="E6" s="18"/>
      <c r="F6" s="120" t="s">
        <v>70</v>
      </c>
      <c r="G6" s="120"/>
      <c r="H6" s="120"/>
      <c r="I6" s="120"/>
      <c r="J6" s="120"/>
      <c r="K6" s="120"/>
      <c r="L6" s="120"/>
      <c r="M6" s="120"/>
      <c r="N6" s="120"/>
      <c r="O6" s="120"/>
      <c r="P6" s="8"/>
      <c r="Q6" s="8"/>
      <c r="R6" s="8"/>
      <c r="S6" s="8"/>
    </row>
    <row r="7" spans="1:19" ht="14.25" customHeight="1" x14ac:dyDescent="0.2">
      <c r="A7" s="8"/>
      <c r="B7" s="8"/>
      <c r="C7" s="8"/>
      <c r="D7" s="111"/>
      <c r="E7" s="18"/>
      <c r="F7" s="120"/>
      <c r="G7" s="120"/>
      <c r="H7" s="120"/>
      <c r="I7" s="120"/>
      <c r="J7" s="120"/>
      <c r="K7" s="120"/>
      <c r="L7" s="120"/>
      <c r="M7" s="120"/>
      <c r="N7" s="120"/>
      <c r="O7" s="120"/>
      <c r="Q7" s="127" t="s">
        <v>80</v>
      </c>
      <c r="R7" s="127"/>
      <c r="S7" s="127"/>
    </row>
    <row r="8" spans="1:19" ht="14.25" customHeight="1" x14ac:dyDescent="0.2">
      <c r="D8" s="18"/>
      <c r="E8" s="18"/>
      <c r="F8" s="119" t="s">
        <v>68</v>
      </c>
      <c r="G8" s="119"/>
      <c r="H8" s="119"/>
      <c r="I8" s="119"/>
      <c r="J8" s="119"/>
      <c r="K8" s="119"/>
      <c r="L8" s="119"/>
      <c r="M8" s="119"/>
      <c r="N8" s="119"/>
      <c r="O8" s="119"/>
      <c r="Q8" s="127"/>
      <c r="R8" s="127"/>
      <c r="S8" s="127"/>
    </row>
    <row r="9" spans="1:19" ht="18" customHeight="1" x14ac:dyDescent="0.2">
      <c r="D9" s="18"/>
      <c r="E9" s="18"/>
      <c r="F9" s="119"/>
      <c r="G9" s="119"/>
      <c r="H9" s="119"/>
      <c r="I9" s="119"/>
      <c r="J9" s="119"/>
      <c r="K9" s="119"/>
      <c r="L9" s="119"/>
      <c r="M9" s="119"/>
      <c r="N9" s="119"/>
      <c r="O9" s="119"/>
      <c r="Q9" s="126" t="s">
        <v>73</v>
      </c>
      <c r="R9" s="126"/>
      <c r="S9" s="126"/>
    </row>
    <row r="10" spans="1:19" ht="14.25" customHeight="1" x14ac:dyDescent="0.25">
      <c r="B10" s="11"/>
      <c r="C10" s="11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Q10" s="129" t="s">
        <v>74</v>
      </c>
      <c r="R10" s="129"/>
      <c r="S10" s="129"/>
    </row>
    <row r="11" spans="1:19" ht="14.25" customHeight="1" x14ac:dyDescent="0.25">
      <c r="B11" s="11"/>
      <c r="C11" s="11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Q11" s="129" t="s">
        <v>75</v>
      </c>
      <c r="R11" s="129"/>
      <c r="S11" s="129"/>
    </row>
    <row r="12" spans="1:19" ht="18" customHeight="1" x14ac:dyDescent="0.2">
      <c r="A12" s="12"/>
      <c r="B12" s="12"/>
      <c r="C12" s="12"/>
      <c r="D12" s="112"/>
      <c r="E12" s="18"/>
      <c r="F12" s="18"/>
      <c r="G12" s="18"/>
      <c r="H12" s="123" t="s">
        <v>69</v>
      </c>
      <c r="I12" s="123"/>
      <c r="J12" s="123"/>
      <c r="K12" s="123"/>
      <c r="L12" s="123"/>
      <c r="M12" s="123"/>
      <c r="N12" s="113"/>
      <c r="O12" s="113"/>
      <c r="Q12" s="130" t="s">
        <v>76</v>
      </c>
      <c r="R12" s="130"/>
      <c r="S12" s="130"/>
    </row>
    <row r="13" spans="1:19" ht="14.25" customHeight="1" x14ac:dyDescent="0.2">
      <c r="A13" s="12"/>
      <c r="B13" s="12"/>
      <c r="C13" s="12"/>
      <c r="D13" s="112"/>
      <c r="E13" s="18"/>
      <c r="F13" s="18"/>
      <c r="G13" s="18"/>
      <c r="H13" s="123"/>
      <c r="I13" s="123"/>
      <c r="J13" s="123"/>
      <c r="K13" s="123"/>
      <c r="L13" s="123"/>
      <c r="M13" s="123"/>
      <c r="N13" s="113"/>
      <c r="O13" s="113"/>
      <c r="Q13" s="126" t="s">
        <v>78</v>
      </c>
      <c r="R13" s="126"/>
      <c r="S13" s="126"/>
    </row>
    <row r="14" spans="1:19" ht="14.25" customHeight="1" x14ac:dyDescent="0.2"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Q14" s="126" t="s">
        <v>77</v>
      </c>
      <c r="R14" s="126"/>
      <c r="S14" s="126"/>
    </row>
    <row r="15" spans="1:19" ht="18.75" customHeight="1" x14ac:dyDescent="0.2">
      <c r="A15" s="10"/>
      <c r="B15" s="10"/>
      <c r="C15" s="10"/>
      <c r="D15" s="114"/>
      <c r="E15" s="113"/>
      <c r="F15" s="18"/>
      <c r="G15" s="18"/>
      <c r="H15" s="18"/>
      <c r="I15" s="122" t="s">
        <v>13</v>
      </c>
      <c r="J15" s="122"/>
      <c r="K15" s="122"/>
      <c r="L15" s="122"/>
      <c r="M15" s="18"/>
      <c r="N15" s="18"/>
      <c r="O15" s="18"/>
      <c r="Q15" s="126" t="s">
        <v>79</v>
      </c>
      <c r="R15" s="126"/>
      <c r="S15" s="126"/>
    </row>
    <row r="16" spans="1:19" ht="14.25" customHeight="1" x14ac:dyDescent="0.2">
      <c r="A16" s="10"/>
      <c r="B16" s="10"/>
      <c r="C16" s="10"/>
      <c r="D16" s="114"/>
      <c r="E16" s="113"/>
      <c r="F16" s="18"/>
      <c r="G16" s="18"/>
      <c r="H16" s="18"/>
      <c r="I16" s="122"/>
      <c r="J16" s="122"/>
      <c r="K16" s="122"/>
      <c r="L16" s="122"/>
      <c r="M16" s="18"/>
      <c r="N16" s="18"/>
      <c r="O16" s="18"/>
    </row>
    <row r="17" spans="1:20" ht="14.25" customHeight="1" x14ac:dyDescent="0.2">
      <c r="A17" s="3"/>
      <c r="B17" s="3"/>
      <c r="C17" s="3"/>
      <c r="D17" s="117" t="s">
        <v>67</v>
      </c>
      <c r="E17" s="117"/>
      <c r="F17" s="117"/>
      <c r="G17" s="117"/>
      <c r="I17" s="117" t="s">
        <v>15</v>
      </c>
      <c r="J17" s="117"/>
      <c r="K17" s="117"/>
      <c r="L17" s="117"/>
      <c r="N17" s="118" t="s">
        <v>22</v>
      </c>
      <c r="O17" s="118"/>
      <c r="P17" s="118"/>
    </row>
    <row r="18" spans="1:20" ht="14.25" customHeight="1" x14ac:dyDescent="0.2">
      <c r="B18" s="3"/>
      <c r="C18" s="3"/>
      <c r="D18" s="117"/>
      <c r="E18" s="117"/>
      <c r="F18" s="117"/>
      <c r="G18" s="117"/>
      <c r="I18" s="117"/>
      <c r="J18" s="117"/>
      <c r="K18" s="117"/>
      <c r="L18" s="117"/>
      <c r="N18" s="118"/>
      <c r="O18" s="118"/>
      <c r="P18" s="118"/>
    </row>
    <row r="19" spans="1:20" ht="14.25" customHeight="1" x14ac:dyDescent="0.2">
      <c r="B19" s="3"/>
      <c r="C19" s="3"/>
      <c r="D19" s="117"/>
      <c r="E19" s="117"/>
      <c r="F19" s="117"/>
      <c r="G19" s="117"/>
      <c r="I19" s="122" t="s">
        <v>14</v>
      </c>
      <c r="J19" s="122"/>
      <c r="K19" s="122"/>
      <c r="L19" s="122"/>
      <c r="N19" s="118"/>
      <c r="O19" s="118"/>
      <c r="P19" s="118"/>
    </row>
    <row r="20" spans="1:20" ht="19.5" customHeight="1" x14ac:dyDescent="0.2">
      <c r="A20" s="3"/>
      <c r="B20" s="3"/>
      <c r="C20" s="3"/>
      <c r="D20" s="117"/>
      <c r="E20" s="117"/>
      <c r="F20" s="117"/>
      <c r="G20" s="117"/>
      <c r="I20" s="122"/>
      <c r="J20" s="122"/>
      <c r="K20" s="122"/>
      <c r="L20" s="122"/>
      <c r="N20" s="118"/>
      <c r="O20" s="118"/>
      <c r="P20" s="118"/>
    </row>
    <row r="21" spans="1:20" ht="14.25" customHeight="1" x14ac:dyDescent="0.2">
      <c r="D21" s="124" t="s">
        <v>72</v>
      </c>
      <c r="E21" s="124"/>
      <c r="F21" s="124"/>
      <c r="G21" s="124"/>
      <c r="H21" s="10"/>
      <c r="I21" s="117" t="s">
        <v>15</v>
      </c>
      <c r="J21" s="117"/>
      <c r="K21" s="117"/>
      <c r="L21" s="117"/>
      <c r="M21" s="10"/>
      <c r="N21" s="125" t="s">
        <v>23</v>
      </c>
      <c r="O21" s="125"/>
      <c r="P21" s="125"/>
    </row>
    <row r="22" spans="1:20" ht="14.25" customHeight="1" x14ac:dyDescent="0.2">
      <c r="D22" s="124"/>
      <c r="E22" s="124"/>
      <c r="F22" s="124"/>
      <c r="G22" s="124"/>
      <c r="H22" s="10"/>
      <c r="I22" s="117"/>
      <c r="J22" s="117"/>
      <c r="K22" s="117"/>
      <c r="L22" s="117"/>
      <c r="M22" s="10"/>
      <c r="N22" s="125"/>
      <c r="O22" s="125"/>
      <c r="P22" s="125"/>
    </row>
    <row r="23" spans="1:20" ht="14.25" customHeight="1" x14ac:dyDescent="0.2">
      <c r="A23" s="3"/>
      <c r="B23" s="3"/>
      <c r="C23" s="3"/>
      <c r="D23" s="3"/>
      <c r="E23" s="3"/>
      <c r="Q23" s="128" t="s">
        <v>71</v>
      </c>
      <c r="R23" s="128"/>
      <c r="S23" s="128"/>
      <c r="T23" s="128"/>
    </row>
    <row r="24" spans="1:20" x14ac:dyDescent="0.2">
      <c r="A24" s="3"/>
      <c r="B24" s="3"/>
      <c r="C24" s="3"/>
      <c r="D24" s="3"/>
      <c r="E24" s="3"/>
    </row>
    <row r="25" spans="1:20" ht="14.25" customHeight="1" x14ac:dyDescent="0.2">
      <c r="A25" s="3"/>
      <c r="B25" s="3"/>
      <c r="C25" s="3"/>
      <c r="D25" s="3"/>
      <c r="E25" s="3"/>
      <c r="F25" s="121"/>
      <c r="G25" s="121"/>
      <c r="H25" s="121"/>
      <c r="I25" s="121"/>
      <c r="J25" s="121"/>
      <c r="K25" s="121"/>
      <c r="L25" s="121"/>
      <c r="M25" s="121"/>
      <c r="N25" s="121"/>
    </row>
    <row r="26" spans="1:20" ht="14.25" customHeight="1" x14ac:dyDescent="0.2">
      <c r="A26" s="3"/>
      <c r="B26" s="3"/>
      <c r="C26" s="3"/>
      <c r="D26" s="3"/>
      <c r="E26" s="3"/>
      <c r="F26" s="121"/>
      <c r="G26" s="121"/>
      <c r="H26" s="121"/>
      <c r="I26" s="121"/>
      <c r="J26" s="121"/>
      <c r="K26" s="121"/>
      <c r="L26" s="121"/>
      <c r="M26" s="121"/>
      <c r="N26" s="121"/>
    </row>
    <row r="27" spans="1:20" ht="14.25" customHeight="1" x14ac:dyDescent="0.2">
      <c r="F27" s="121"/>
      <c r="G27" s="121"/>
      <c r="H27" s="121"/>
      <c r="I27" s="121"/>
      <c r="J27" s="121"/>
      <c r="K27" s="121"/>
      <c r="L27" s="121"/>
      <c r="M27" s="121"/>
      <c r="N27" s="121"/>
    </row>
    <row r="28" spans="1:20" ht="14.25" customHeight="1" x14ac:dyDescent="0.2">
      <c r="F28" s="121"/>
      <c r="G28" s="121"/>
      <c r="H28" s="121"/>
      <c r="I28" s="121"/>
      <c r="J28" s="121"/>
      <c r="K28" s="121"/>
      <c r="L28" s="121"/>
      <c r="M28" s="121"/>
      <c r="N28" s="121"/>
    </row>
  </sheetData>
  <sheetProtection algorithmName="SHA-512" hashValue="gxYCNYTugG6aPZAmjxbSBY/TN2LvXaqtrTm39JSxH+s+Bua59MhcJijmmMX2xGXZqzFGRMbpEN7/GlzSnUPaBw==" saltValue="D25OsiVcf88MxVXcm3xADw==" spinCount="100000" sheet="1" formatCells="0" formatColumns="0" formatRows="0" insertColumns="0" insertRows="0" deleteColumns="0" deleteRows="0" selectLockedCells="1" pivotTables="0"/>
  <mergeCells count="22">
    <mergeCell ref="Q14:S14"/>
    <mergeCell ref="Q15:S15"/>
    <mergeCell ref="Q7:S8"/>
    <mergeCell ref="Q23:T23"/>
    <mergeCell ref="Q9:S9"/>
    <mergeCell ref="Q10:S10"/>
    <mergeCell ref="Q11:S11"/>
    <mergeCell ref="Q12:S12"/>
    <mergeCell ref="Q13:S13"/>
    <mergeCell ref="F25:N28"/>
    <mergeCell ref="I17:L18"/>
    <mergeCell ref="I19:L20"/>
    <mergeCell ref="I21:L22"/>
    <mergeCell ref="H12:M13"/>
    <mergeCell ref="D21:G22"/>
    <mergeCell ref="N21:P22"/>
    <mergeCell ref="I15:L16"/>
    <mergeCell ref="F2:O4"/>
    <mergeCell ref="D17:G20"/>
    <mergeCell ref="N17:P20"/>
    <mergeCell ref="F8:O9"/>
    <mergeCell ref="F6:O7"/>
  </mergeCells>
  <hyperlinks>
    <hyperlink ref="I17:L18" r:id="rId1" display="للانضمام أنقر هنا" xr:uid="{1B38B59E-7932-49DF-92FA-BB3E812111DC}"/>
    <hyperlink ref="I21:L22" r:id="rId2" display="للانضمام أنقر هنا" xr:uid="{3F64F19F-0B50-436E-8557-360316D99686}"/>
    <hyperlink ref="N21:P22" r:id="rId3" display="أنقر هنا للمشاهدة" xr:uid="{7BFED878-0FEC-4855-94ED-7EDCE2D6FD73}"/>
    <hyperlink ref="D17:G20" location="'1'!A1" display="الصفحة الرئيسية" xr:uid="{A0F20E93-F740-4D30-8A70-C9E0554904EF}"/>
    <hyperlink ref="D21:G22" location="التحليل!A1" display="تحليل جميع الفصول" xr:uid="{094B64F9-20F1-4C18-B705-D82605CB40E6}"/>
  </hyperlinks>
  <pageMargins left="0.70866141732283472" right="0.70866141732283472" top="0.74803149606299213" bottom="0.74803149606299213" header="0.31496062992125984" footer="0.31496062992125984"/>
  <pageSetup paperSize="9" scale="96" fitToWidth="2" orientation="portrait" r:id="rId4"/>
  <picture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700FE-FFBD-4184-87F7-007985ECD1EA}">
  <sheetPr codeName="ورقة2">
    <tabColor rgb="FFFF0000"/>
  </sheetPr>
  <dimension ref="B1:O52"/>
  <sheetViews>
    <sheetView showGridLines="0" rightToLeft="1" zoomScale="110" zoomScaleNormal="110" workbookViewId="0">
      <selection activeCell="M4" sqref="M4"/>
    </sheetView>
  </sheetViews>
  <sheetFormatPr defaultRowHeight="14.25" x14ac:dyDescent="0.2"/>
  <cols>
    <col min="1" max="1" width="1.125" customWidth="1"/>
    <col min="2" max="2" width="3.375" customWidth="1"/>
    <col min="3" max="3" width="19.125" customWidth="1"/>
    <col min="4" max="7" width="9" customWidth="1"/>
    <col min="10" max="10" width="10.75" customWidth="1"/>
    <col min="11" max="11" width="3.625" customWidth="1"/>
    <col min="13" max="13" width="45" customWidth="1"/>
  </cols>
  <sheetData>
    <row r="1" spans="2:15" s="2" customFormat="1" ht="14.25" customHeight="1" x14ac:dyDescent="0.2">
      <c r="B1" s="19"/>
      <c r="C1" s="19"/>
      <c r="D1" s="131" t="s">
        <v>1</v>
      </c>
      <c r="E1" s="131"/>
      <c r="F1" s="131"/>
      <c r="G1" s="131"/>
      <c r="H1" s="131"/>
      <c r="I1" s="19"/>
      <c r="J1" s="19"/>
      <c r="L1" s="172" t="s">
        <v>60</v>
      </c>
      <c r="M1" s="173"/>
    </row>
    <row r="2" spans="2:15" s="2" customFormat="1" ht="18" customHeight="1" x14ac:dyDescent="0.2">
      <c r="B2" s="19"/>
      <c r="C2" s="19"/>
      <c r="D2" s="131" t="s">
        <v>0</v>
      </c>
      <c r="E2" s="131"/>
      <c r="F2" s="131"/>
      <c r="G2" s="131"/>
      <c r="H2" s="131"/>
      <c r="I2" s="19"/>
      <c r="J2" s="19"/>
      <c r="L2" s="176">
        <v>1</v>
      </c>
      <c r="M2" s="174" t="s">
        <v>47</v>
      </c>
    </row>
    <row r="3" spans="2:15" s="2" customFormat="1" ht="18" customHeight="1" x14ac:dyDescent="0.2">
      <c r="B3" s="19"/>
      <c r="C3" s="19"/>
      <c r="D3" s="131" t="str">
        <f>M4</f>
        <v>الإدارة العامة للتعلم بمنطقة المدينة المنورة</v>
      </c>
      <c r="E3" s="131"/>
      <c r="F3" s="131"/>
      <c r="G3" s="131"/>
      <c r="H3" s="131"/>
      <c r="I3" s="19"/>
      <c r="J3" s="19"/>
      <c r="L3" s="177"/>
      <c r="M3" s="175"/>
    </row>
    <row r="4" spans="2:15" s="2" customFormat="1" ht="16.5" customHeight="1" x14ac:dyDescent="0.2">
      <c r="B4" s="19"/>
      <c r="C4" s="19"/>
      <c r="D4" s="131" t="str">
        <f>M5</f>
        <v>مكتب تعليم العوالي</v>
      </c>
      <c r="E4" s="131"/>
      <c r="F4" s="131"/>
      <c r="G4" s="131"/>
      <c r="H4" s="131"/>
      <c r="I4" s="19"/>
      <c r="J4" s="19"/>
      <c r="K4" s="4"/>
      <c r="L4" s="177"/>
      <c r="M4" s="66" t="s">
        <v>63</v>
      </c>
    </row>
    <row r="5" spans="2:15" s="2" customFormat="1" ht="16.5" customHeight="1" x14ac:dyDescent="0.2">
      <c r="B5" s="19"/>
      <c r="C5" s="19"/>
      <c r="D5" s="131" t="str">
        <f>M7</f>
        <v>مدرسة الفيصلية الابتدائية</v>
      </c>
      <c r="E5" s="131"/>
      <c r="F5" s="131"/>
      <c r="G5" s="131"/>
      <c r="H5" s="131"/>
      <c r="I5" s="19"/>
      <c r="J5" s="19"/>
      <c r="K5" s="4"/>
      <c r="L5" s="177"/>
      <c r="M5" s="66" t="s">
        <v>64</v>
      </c>
    </row>
    <row r="6" spans="2:15" s="2" customFormat="1" ht="7.5" customHeight="1" x14ac:dyDescent="0.2">
      <c r="B6" s="134"/>
      <c r="C6" s="134"/>
      <c r="D6" s="134"/>
      <c r="E6" s="134"/>
      <c r="F6" s="18"/>
      <c r="G6" s="18"/>
      <c r="H6" s="18"/>
      <c r="I6" s="18"/>
      <c r="J6" s="18"/>
      <c r="L6" s="177"/>
      <c r="M6" s="69"/>
    </row>
    <row r="7" spans="2:15" s="2" customFormat="1" ht="18" customHeight="1" x14ac:dyDescent="0.2">
      <c r="B7" s="135" t="str">
        <f>M19</f>
        <v>كشف متابعة الاختبارات القبلية والبعدية لتهيئة الطلاب لاختبار نافس 2024</v>
      </c>
      <c r="C7" s="135"/>
      <c r="D7" s="135"/>
      <c r="E7" s="135"/>
      <c r="F7" s="135"/>
      <c r="G7" s="72" t="s">
        <v>51</v>
      </c>
      <c r="H7" s="73" t="str">
        <f>M13&amp;1</f>
        <v>السادس1</v>
      </c>
      <c r="I7" s="74" t="s">
        <v>28</v>
      </c>
      <c r="J7" s="73" t="str">
        <f>M11</f>
        <v>الرياضيات</v>
      </c>
      <c r="K7" s="14"/>
      <c r="L7" s="178"/>
      <c r="M7" s="77" t="s">
        <v>19</v>
      </c>
    </row>
    <row r="8" spans="2:15" s="2" customFormat="1" ht="9.75" customHeight="1" x14ac:dyDescent="0.2">
      <c r="B8" s="136"/>
      <c r="C8" s="136"/>
      <c r="D8" s="136"/>
      <c r="E8" s="136"/>
      <c r="F8" s="18"/>
      <c r="G8" s="19"/>
      <c r="H8" s="19"/>
      <c r="I8" s="19"/>
      <c r="J8" s="75"/>
      <c r="K8" s="4"/>
      <c r="L8" s="70"/>
      <c r="M8" s="4"/>
    </row>
    <row r="9" spans="2:15" s="2" customFormat="1" ht="15" customHeight="1" x14ac:dyDescent="0.3">
      <c r="B9" s="97" t="s">
        <v>6</v>
      </c>
      <c r="C9" s="31" t="s">
        <v>66</v>
      </c>
      <c r="D9" s="99" t="str">
        <f>M20</f>
        <v>القبلي</v>
      </c>
      <c r="E9" s="30" t="s">
        <v>5</v>
      </c>
      <c r="F9" s="99" t="str">
        <f>M21</f>
        <v>البعدي</v>
      </c>
      <c r="G9" s="29" t="s">
        <v>5</v>
      </c>
      <c r="H9" s="148" t="s">
        <v>55</v>
      </c>
      <c r="I9" s="149"/>
      <c r="J9" s="150"/>
      <c r="L9" s="151">
        <v>2</v>
      </c>
      <c r="M9" s="152" t="s">
        <v>48</v>
      </c>
      <c r="N9" s="1"/>
      <c r="O9" s="1"/>
    </row>
    <row r="10" spans="2:15" s="2" customFormat="1" ht="15" customHeight="1" x14ac:dyDescent="0.25">
      <c r="B10" s="97">
        <f>ROW()-9</f>
        <v>1</v>
      </c>
      <c r="C10" s="102"/>
      <c r="D10" s="103"/>
      <c r="E10" s="5" t="str">
        <f>IF(D10&gt;=18,"ممتاز",IF(D10&gt;=16,"جيد جداً",IF(D10&gt;=14,"جيد",IF(D10&gt;=10,"مقبول",IF(D10&gt;=1,"ضعيف","غائب")))))</f>
        <v>غائب</v>
      </c>
      <c r="F10" s="25"/>
      <c r="G10" s="27" t="str">
        <f>IF(F10&gt;=18,"ممتاز",IF(F10&gt;=16,"جيد جداً",IF(F10&gt;=14,"جيد",IF(F10&gt;=10,"مقبول",IF(F10&gt;=1,"ضعيف","غائب")))))</f>
        <v>غائب</v>
      </c>
      <c r="H10" s="140" t="str">
        <f>D9</f>
        <v>القبلي</v>
      </c>
      <c r="I10" s="141"/>
      <c r="J10" s="142"/>
      <c r="L10" s="151"/>
      <c r="M10" s="152"/>
      <c r="N10" s="24"/>
      <c r="O10" s="7"/>
    </row>
    <row r="11" spans="2:15" s="2" customFormat="1" ht="15" x14ac:dyDescent="0.2">
      <c r="B11" s="97">
        <f t="shared" ref="B11:B49" si="0">ROW()-9</f>
        <v>2</v>
      </c>
      <c r="C11" s="102"/>
      <c r="D11" s="103"/>
      <c r="E11" s="5" t="str">
        <f t="shared" ref="E11:E49" si="1">IF(D11&gt;=18,"ممتاز",IF(D11&gt;=16,"جيد جداً",IF(D11&gt;=14,"جيد",IF(D11&gt;=10,"مقبول",IF(D11&gt;=1,"ضعيف","غائب")))))</f>
        <v>غائب</v>
      </c>
      <c r="F11" s="25"/>
      <c r="G11" s="25" t="str">
        <f t="shared" ref="G11:G49" si="2">IF(F11&gt;=18,"ممتاز",IF(F11&gt;=16,"جيد جداً",IF(F11&gt;=14,"جيد",IF(F11&gt;=10,"مقبول",IF(F11&gt;=1,"ضعيف","غائب")))))</f>
        <v>غائب</v>
      </c>
      <c r="H11" s="137" t="s">
        <v>62</v>
      </c>
      <c r="I11" s="137"/>
      <c r="J11" s="37">
        <f>COUNTA(D10:D49)</f>
        <v>0</v>
      </c>
      <c r="K11" s="67"/>
      <c r="L11" s="106" t="s">
        <v>42</v>
      </c>
      <c r="M11" s="66" t="s">
        <v>81</v>
      </c>
      <c r="N11" s="24"/>
      <c r="O11" s="7"/>
    </row>
    <row r="12" spans="2:15" s="2" customFormat="1" ht="15" customHeight="1" x14ac:dyDescent="0.2">
      <c r="B12" s="97">
        <f t="shared" si="0"/>
        <v>3</v>
      </c>
      <c r="C12" s="102"/>
      <c r="D12" s="103"/>
      <c r="E12" s="5" t="str">
        <f t="shared" si="1"/>
        <v>غائب</v>
      </c>
      <c r="F12" s="25"/>
      <c r="G12" s="25" t="str">
        <f t="shared" si="2"/>
        <v>غائب</v>
      </c>
      <c r="H12" s="143" t="s">
        <v>7</v>
      </c>
      <c r="I12" s="143"/>
      <c r="J12" s="34">
        <f>SUM(D10:D49)</f>
        <v>0</v>
      </c>
      <c r="L12" s="68"/>
      <c r="M12" s="24"/>
      <c r="N12" s="24"/>
      <c r="O12" s="7"/>
    </row>
    <row r="13" spans="2:15" s="2" customFormat="1" ht="15" customHeight="1" x14ac:dyDescent="0.2">
      <c r="B13" s="97">
        <f t="shared" si="0"/>
        <v>4</v>
      </c>
      <c r="C13" s="102"/>
      <c r="D13" s="103"/>
      <c r="E13" s="5" t="str">
        <f t="shared" si="1"/>
        <v>غائب</v>
      </c>
      <c r="F13" s="25"/>
      <c r="G13" s="25" t="str">
        <f t="shared" si="2"/>
        <v>غائب</v>
      </c>
      <c r="H13" s="143" t="s">
        <v>2</v>
      </c>
      <c r="I13" s="143"/>
      <c r="J13" s="34">
        <f>MAX(D10:D49)</f>
        <v>0</v>
      </c>
      <c r="K13" s="67"/>
      <c r="L13" s="106" t="s">
        <v>43</v>
      </c>
      <c r="M13" s="66" t="s">
        <v>82</v>
      </c>
      <c r="N13" s="24"/>
      <c r="O13" s="7"/>
    </row>
    <row r="14" spans="2:15" s="2" customFormat="1" x14ac:dyDescent="0.2">
      <c r="B14" s="97">
        <f t="shared" si="0"/>
        <v>5</v>
      </c>
      <c r="C14" s="102"/>
      <c r="D14" s="103"/>
      <c r="E14" s="5" t="str">
        <f t="shared" si="1"/>
        <v>غائب</v>
      </c>
      <c r="F14" s="25"/>
      <c r="G14" s="25" t="str">
        <f t="shared" si="2"/>
        <v>غائب</v>
      </c>
      <c r="H14" s="143" t="s">
        <v>3</v>
      </c>
      <c r="I14" s="143"/>
      <c r="J14" s="34">
        <f>MIN(D10:D49)</f>
        <v>0</v>
      </c>
      <c r="L14" s="62"/>
      <c r="M14" s="24"/>
      <c r="N14" s="24"/>
      <c r="O14" s="7"/>
    </row>
    <row r="15" spans="2:15" s="2" customFormat="1" ht="15" x14ac:dyDescent="0.2">
      <c r="B15" s="97">
        <f t="shared" si="0"/>
        <v>6</v>
      </c>
      <c r="C15" s="102"/>
      <c r="D15" s="103"/>
      <c r="E15" s="5" t="str">
        <f t="shared" si="1"/>
        <v>غائب</v>
      </c>
      <c r="F15" s="25"/>
      <c r="G15" s="25" t="str">
        <f t="shared" si="2"/>
        <v>غائب</v>
      </c>
      <c r="H15" s="143" t="s">
        <v>4</v>
      </c>
      <c r="I15" s="143"/>
      <c r="J15" s="35" t="e">
        <f>AVERAGE(D10:D49)</f>
        <v>#DIV/0!</v>
      </c>
      <c r="K15" s="67"/>
      <c r="L15" s="106" t="s">
        <v>45</v>
      </c>
      <c r="M15" s="66" t="s">
        <v>65</v>
      </c>
    </row>
    <row r="16" spans="2:15" s="2" customFormat="1" ht="15" customHeight="1" x14ac:dyDescent="0.25">
      <c r="B16" s="97">
        <f t="shared" si="0"/>
        <v>7</v>
      </c>
      <c r="C16" s="102"/>
      <c r="D16" s="103"/>
      <c r="E16" s="5" t="str">
        <f t="shared" si="1"/>
        <v>غائب</v>
      </c>
      <c r="F16" s="25"/>
      <c r="G16" s="25" t="str">
        <f t="shared" si="2"/>
        <v>غائب</v>
      </c>
      <c r="H16" s="144" t="s">
        <v>11</v>
      </c>
      <c r="I16" s="144"/>
      <c r="J16" s="38" t="e">
        <f>J12/J11/20</f>
        <v>#DIV/0!</v>
      </c>
      <c r="K16" s="4"/>
      <c r="L16" s="68"/>
      <c r="M16" s="21"/>
      <c r="N16" s="21"/>
      <c r="O16" s="21"/>
    </row>
    <row r="17" spans="2:15" s="2" customFormat="1" ht="15" customHeight="1" x14ac:dyDescent="0.2">
      <c r="B17" s="97">
        <f t="shared" si="0"/>
        <v>8</v>
      </c>
      <c r="C17" s="102"/>
      <c r="D17" s="103"/>
      <c r="E17" s="5" t="str">
        <f t="shared" si="1"/>
        <v>غائب</v>
      </c>
      <c r="F17" s="25"/>
      <c r="G17" s="27" t="str">
        <f t="shared" si="2"/>
        <v>غائب</v>
      </c>
      <c r="H17" s="148" t="s">
        <v>56</v>
      </c>
      <c r="I17" s="149"/>
      <c r="J17" s="150"/>
      <c r="K17" s="67"/>
      <c r="L17" s="106" t="s">
        <v>44</v>
      </c>
      <c r="M17" s="66" t="s">
        <v>13</v>
      </c>
      <c r="N17" s="22"/>
      <c r="O17" s="23"/>
    </row>
    <row r="18" spans="2:15" s="2" customFormat="1" ht="15" x14ac:dyDescent="0.2">
      <c r="B18" s="97">
        <f t="shared" si="0"/>
        <v>9</v>
      </c>
      <c r="C18" s="102"/>
      <c r="D18" s="103"/>
      <c r="E18" s="5" t="str">
        <f t="shared" si="1"/>
        <v>غائب</v>
      </c>
      <c r="F18" s="25"/>
      <c r="G18" s="27" t="str">
        <f t="shared" si="2"/>
        <v>غائب</v>
      </c>
      <c r="H18" s="145" t="str">
        <f>D9</f>
        <v>القبلي</v>
      </c>
      <c r="I18" s="146"/>
      <c r="J18" s="147"/>
      <c r="L18" s="179"/>
      <c r="M18" s="179"/>
      <c r="N18" s="24"/>
      <c r="O18" s="7"/>
    </row>
    <row r="19" spans="2:15" s="2" customFormat="1" ht="15" x14ac:dyDescent="0.2">
      <c r="B19" s="97">
        <f t="shared" si="0"/>
        <v>10</v>
      </c>
      <c r="C19" s="102"/>
      <c r="D19" s="103"/>
      <c r="E19" s="5" t="str">
        <f t="shared" si="1"/>
        <v>غائب</v>
      </c>
      <c r="F19" s="25"/>
      <c r="G19" s="25" t="str">
        <f t="shared" si="2"/>
        <v>غائب</v>
      </c>
      <c r="H19" s="137" t="s">
        <v>8</v>
      </c>
      <c r="I19" s="137"/>
      <c r="J19" s="39">
        <f>COUNTIF(E10:E49,"ممتاز")</f>
        <v>0</v>
      </c>
      <c r="K19" s="67"/>
      <c r="L19" s="106" t="s">
        <v>46</v>
      </c>
      <c r="M19" s="66" t="s">
        <v>29</v>
      </c>
      <c r="N19" s="24"/>
      <c r="O19" s="7"/>
    </row>
    <row r="20" spans="2:15" s="2" customFormat="1" ht="15" x14ac:dyDescent="0.25">
      <c r="B20" s="97">
        <f t="shared" si="0"/>
        <v>11</v>
      </c>
      <c r="C20" s="102"/>
      <c r="D20" s="103"/>
      <c r="E20" s="5" t="str">
        <f t="shared" si="1"/>
        <v>غائب</v>
      </c>
      <c r="F20" s="25"/>
      <c r="G20" s="25" t="str">
        <f t="shared" si="2"/>
        <v>غائب</v>
      </c>
      <c r="H20" s="143" t="s">
        <v>16</v>
      </c>
      <c r="I20" s="143"/>
      <c r="J20" s="34">
        <f>COUNTIF(E10:E49,"جيد جداً")</f>
        <v>0</v>
      </c>
      <c r="L20" s="107" t="s">
        <v>58</v>
      </c>
      <c r="M20" s="66" t="s">
        <v>24</v>
      </c>
      <c r="N20" s="24"/>
      <c r="O20" s="7"/>
    </row>
    <row r="21" spans="2:15" s="2" customFormat="1" ht="15" x14ac:dyDescent="0.25">
      <c r="B21" s="97">
        <f t="shared" si="0"/>
        <v>12</v>
      </c>
      <c r="C21" s="102"/>
      <c r="D21" s="103"/>
      <c r="E21" s="5" t="str">
        <f t="shared" si="1"/>
        <v>غائب</v>
      </c>
      <c r="F21" s="25"/>
      <c r="G21" s="25" t="str">
        <f t="shared" si="2"/>
        <v>غائب</v>
      </c>
      <c r="H21" s="132" t="s">
        <v>17</v>
      </c>
      <c r="I21" s="133"/>
      <c r="J21" s="34">
        <f>COUNTIF(E10:E49,"جيد")</f>
        <v>0</v>
      </c>
      <c r="L21" s="107" t="s">
        <v>59</v>
      </c>
      <c r="M21" s="66" t="s">
        <v>25</v>
      </c>
      <c r="N21" s="24"/>
      <c r="O21" s="15"/>
    </row>
    <row r="22" spans="2:15" s="2" customFormat="1" x14ac:dyDescent="0.2">
      <c r="B22" s="97">
        <f t="shared" si="0"/>
        <v>13</v>
      </c>
      <c r="C22" s="102"/>
      <c r="D22" s="103"/>
      <c r="E22" s="5" t="str">
        <f t="shared" si="1"/>
        <v>غائب</v>
      </c>
      <c r="F22" s="25"/>
      <c r="G22" s="25" t="str">
        <f t="shared" si="2"/>
        <v>غائب</v>
      </c>
      <c r="H22" s="132" t="s">
        <v>18</v>
      </c>
      <c r="I22" s="133"/>
      <c r="J22" s="34">
        <f>COUNTIF(E10:E49,"مقبول")</f>
        <v>0</v>
      </c>
      <c r="M22" s="24"/>
      <c r="N22" s="24"/>
      <c r="O22" s="16"/>
    </row>
    <row r="23" spans="2:15" s="2" customFormat="1" x14ac:dyDescent="0.2">
      <c r="B23" s="97">
        <f t="shared" si="0"/>
        <v>14</v>
      </c>
      <c r="C23" s="102"/>
      <c r="D23" s="103"/>
      <c r="E23" s="5" t="str">
        <f t="shared" si="1"/>
        <v>غائب</v>
      </c>
      <c r="F23" s="25"/>
      <c r="G23" s="25" t="str">
        <f t="shared" si="2"/>
        <v>غائب</v>
      </c>
      <c r="H23" s="132" t="s">
        <v>9</v>
      </c>
      <c r="I23" s="133"/>
      <c r="J23" s="34">
        <f>COUNTIF(E10:E49,"ضعيف")</f>
        <v>0</v>
      </c>
    </row>
    <row r="24" spans="2:15" s="2" customFormat="1" x14ac:dyDescent="0.2">
      <c r="B24" s="97">
        <f t="shared" si="0"/>
        <v>15</v>
      </c>
      <c r="C24" s="102"/>
      <c r="D24" s="103"/>
      <c r="E24" s="5" t="str">
        <f t="shared" si="1"/>
        <v>غائب</v>
      </c>
      <c r="F24" s="25"/>
      <c r="G24" s="25" t="str">
        <f t="shared" si="2"/>
        <v>غائب</v>
      </c>
      <c r="H24" s="132" t="s">
        <v>20</v>
      </c>
      <c r="I24" s="133"/>
      <c r="J24" s="34">
        <f>COUNTIF(E10:E49,"غائب")</f>
        <v>40</v>
      </c>
    </row>
    <row r="25" spans="2:15" s="2" customFormat="1" x14ac:dyDescent="0.2">
      <c r="B25" s="97">
        <f t="shared" si="0"/>
        <v>16</v>
      </c>
      <c r="C25" s="102"/>
      <c r="D25" s="103"/>
      <c r="E25" s="5" t="str">
        <f t="shared" si="1"/>
        <v>غائب</v>
      </c>
      <c r="F25" s="25"/>
      <c r="G25" s="25" t="str">
        <f t="shared" si="2"/>
        <v>غائب</v>
      </c>
      <c r="H25" s="180"/>
      <c r="I25" s="181"/>
      <c r="J25" s="182"/>
    </row>
    <row r="26" spans="2:15" s="2" customFormat="1" ht="15" x14ac:dyDescent="0.2">
      <c r="B26" s="97">
        <f t="shared" si="0"/>
        <v>17</v>
      </c>
      <c r="C26" s="102"/>
      <c r="D26" s="103"/>
      <c r="E26" s="5" t="str">
        <f t="shared" si="1"/>
        <v>غائب</v>
      </c>
      <c r="F26" s="25"/>
      <c r="G26" s="27" t="str">
        <f t="shared" si="2"/>
        <v>غائب</v>
      </c>
      <c r="H26" s="148" t="s">
        <v>55</v>
      </c>
      <c r="I26" s="149"/>
      <c r="J26" s="150"/>
    </row>
    <row r="27" spans="2:15" s="2" customFormat="1" ht="15" x14ac:dyDescent="0.25">
      <c r="B27" s="97">
        <f t="shared" si="0"/>
        <v>18</v>
      </c>
      <c r="C27" s="102"/>
      <c r="D27" s="103"/>
      <c r="E27" s="5" t="str">
        <f t="shared" si="1"/>
        <v>غائب</v>
      </c>
      <c r="F27" s="25"/>
      <c r="G27" s="27" t="str">
        <f t="shared" si="2"/>
        <v>غائب</v>
      </c>
      <c r="H27" s="140" t="str">
        <f>F9</f>
        <v>البعدي</v>
      </c>
      <c r="I27" s="141"/>
      <c r="J27" s="142"/>
    </row>
    <row r="28" spans="2:15" s="2" customFormat="1" x14ac:dyDescent="0.2">
      <c r="B28" s="97">
        <f t="shared" si="0"/>
        <v>19</v>
      </c>
      <c r="C28" s="102"/>
      <c r="D28" s="103"/>
      <c r="E28" s="5" t="str">
        <f t="shared" si="1"/>
        <v>غائب</v>
      </c>
      <c r="F28" s="25"/>
      <c r="G28" s="25" t="str">
        <f t="shared" si="2"/>
        <v>غائب</v>
      </c>
      <c r="H28" s="183" t="s">
        <v>62</v>
      </c>
      <c r="I28" s="184"/>
      <c r="J28" s="37">
        <f>COUNTA(F10:F49)</f>
        <v>0</v>
      </c>
    </row>
    <row r="29" spans="2:15" s="2" customFormat="1" x14ac:dyDescent="0.2">
      <c r="B29" s="97">
        <f t="shared" si="0"/>
        <v>20</v>
      </c>
      <c r="C29" s="102"/>
      <c r="D29" s="103"/>
      <c r="E29" s="5" t="str">
        <f t="shared" si="1"/>
        <v>غائب</v>
      </c>
      <c r="F29" s="25"/>
      <c r="G29" s="25" t="str">
        <f t="shared" si="2"/>
        <v>غائب</v>
      </c>
      <c r="H29" s="132" t="s">
        <v>7</v>
      </c>
      <c r="I29" s="133"/>
      <c r="J29" s="34">
        <f>SUM(F10:F49)</f>
        <v>0</v>
      </c>
    </row>
    <row r="30" spans="2:15" s="2" customFormat="1" x14ac:dyDescent="0.2">
      <c r="B30" s="97">
        <f t="shared" si="0"/>
        <v>21</v>
      </c>
      <c r="C30" s="102"/>
      <c r="D30" s="103"/>
      <c r="E30" s="5" t="str">
        <f t="shared" si="1"/>
        <v>غائب</v>
      </c>
      <c r="F30" s="25"/>
      <c r="G30" s="25" t="str">
        <f t="shared" si="2"/>
        <v>غائب</v>
      </c>
      <c r="H30" s="132" t="s">
        <v>2</v>
      </c>
      <c r="I30" s="133"/>
      <c r="J30" s="34">
        <f>MAX(F10:F49)</f>
        <v>0</v>
      </c>
    </row>
    <row r="31" spans="2:15" s="2" customFormat="1" x14ac:dyDescent="0.2">
      <c r="B31" s="97">
        <f t="shared" si="0"/>
        <v>22</v>
      </c>
      <c r="C31" s="102"/>
      <c r="D31" s="103"/>
      <c r="E31" s="5" t="str">
        <f t="shared" si="1"/>
        <v>غائب</v>
      </c>
      <c r="F31" s="25"/>
      <c r="G31" s="25" t="str">
        <f t="shared" si="2"/>
        <v>غائب</v>
      </c>
      <c r="H31" s="132" t="s">
        <v>3</v>
      </c>
      <c r="I31" s="133"/>
      <c r="J31" s="34">
        <f>MIN(F10:F49)</f>
        <v>0</v>
      </c>
    </row>
    <row r="32" spans="2:15" s="2" customFormat="1" x14ac:dyDescent="0.2">
      <c r="B32" s="97">
        <f t="shared" si="0"/>
        <v>23</v>
      </c>
      <c r="C32" s="102"/>
      <c r="D32" s="103"/>
      <c r="E32" s="5" t="str">
        <f t="shared" si="1"/>
        <v>غائب</v>
      </c>
      <c r="F32" s="25"/>
      <c r="G32" s="25" t="str">
        <f t="shared" si="2"/>
        <v>غائب</v>
      </c>
      <c r="H32" s="132" t="s">
        <v>4</v>
      </c>
      <c r="I32" s="133"/>
      <c r="J32" s="35" t="e">
        <f>AVERAGE(F10:F49)</f>
        <v>#DIV/0!</v>
      </c>
    </row>
    <row r="33" spans="2:10" s="2" customFormat="1" x14ac:dyDescent="0.2">
      <c r="B33" s="97">
        <f t="shared" si="0"/>
        <v>24</v>
      </c>
      <c r="C33" s="102"/>
      <c r="D33" s="103"/>
      <c r="E33" s="5" t="str">
        <f t="shared" si="1"/>
        <v>غائب</v>
      </c>
      <c r="F33" s="25"/>
      <c r="G33" s="25" t="str">
        <f t="shared" si="2"/>
        <v>غائب</v>
      </c>
      <c r="H33" s="143" t="s">
        <v>11</v>
      </c>
      <c r="I33" s="143"/>
      <c r="J33" s="76" t="e">
        <f>J29/J28/20</f>
        <v>#DIV/0!</v>
      </c>
    </row>
    <row r="34" spans="2:10" s="2" customFormat="1" ht="15" x14ac:dyDescent="0.2">
      <c r="B34" s="97">
        <f t="shared" si="0"/>
        <v>25</v>
      </c>
      <c r="C34" s="102"/>
      <c r="D34" s="103"/>
      <c r="E34" s="5" t="str">
        <f t="shared" si="1"/>
        <v>غائب</v>
      </c>
      <c r="F34" s="25"/>
      <c r="G34" s="27" t="str">
        <f t="shared" si="2"/>
        <v>غائب</v>
      </c>
      <c r="H34" s="148" t="s">
        <v>56</v>
      </c>
      <c r="I34" s="149"/>
      <c r="J34" s="150"/>
    </row>
    <row r="35" spans="2:10" s="2" customFormat="1" ht="15" x14ac:dyDescent="0.2">
      <c r="B35" s="97">
        <f t="shared" si="0"/>
        <v>26</v>
      </c>
      <c r="C35" s="102"/>
      <c r="D35" s="103"/>
      <c r="E35" s="5" t="str">
        <f t="shared" si="1"/>
        <v>غائب</v>
      </c>
      <c r="F35" s="25"/>
      <c r="G35" s="27" t="str">
        <f t="shared" si="2"/>
        <v>غائب</v>
      </c>
      <c r="H35" s="145" t="str">
        <f>F9</f>
        <v>البعدي</v>
      </c>
      <c r="I35" s="146"/>
      <c r="J35" s="147"/>
    </row>
    <row r="36" spans="2:10" s="2" customFormat="1" x14ac:dyDescent="0.2">
      <c r="B36" s="97">
        <f t="shared" si="0"/>
        <v>27</v>
      </c>
      <c r="C36" s="102"/>
      <c r="D36" s="103"/>
      <c r="E36" s="5" t="str">
        <f t="shared" si="1"/>
        <v>غائب</v>
      </c>
      <c r="F36" s="25"/>
      <c r="G36" s="25" t="str">
        <f t="shared" si="2"/>
        <v>غائب</v>
      </c>
      <c r="H36" s="143" t="s">
        <v>8</v>
      </c>
      <c r="I36" s="143"/>
      <c r="J36" s="6">
        <f>COUNTIF(G10:G49,"ممتاز")</f>
        <v>0</v>
      </c>
    </row>
    <row r="37" spans="2:10" s="2" customFormat="1" x14ac:dyDescent="0.2">
      <c r="B37" s="97">
        <f t="shared" si="0"/>
        <v>28</v>
      </c>
      <c r="C37" s="102"/>
      <c r="D37" s="103"/>
      <c r="E37" s="5" t="str">
        <f t="shared" si="1"/>
        <v>غائب</v>
      </c>
      <c r="F37" s="25"/>
      <c r="G37" s="25" t="str">
        <f t="shared" si="2"/>
        <v>غائب</v>
      </c>
      <c r="H37" s="132" t="s">
        <v>16</v>
      </c>
      <c r="I37" s="133"/>
      <c r="J37" s="6">
        <f>COUNTIF(G10:G49,"جيد جداً")</f>
        <v>0</v>
      </c>
    </row>
    <row r="38" spans="2:10" s="2" customFormat="1" x14ac:dyDescent="0.2">
      <c r="B38" s="97">
        <f t="shared" si="0"/>
        <v>29</v>
      </c>
      <c r="C38" s="102"/>
      <c r="D38" s="103"/>
      <c r="E38" s="5" t="str">
        <f t="shared" si="1"/>
        <v>غائب</v>
      </c>
      <c r="F38" s="25"/>
      <c r="G38" s="25" t="str">
        <f t="shared" si="2"/>
        <v>غائب</v>
      </c>
      <c r="H38" s="132" t="s">
        <v>17</v>
      </c>
      <c r="I38" s="133"/>
      <c r="J38" s="6">
        <f>COUNTIF(G10:G49,"جيد")</f>
        <v>0</v>
      </c>
    </row>
    <row r="39" spans="2:10" s="2" customFormat="1" x14ac:dyDescent="0.2">
      <c r="B39" s="97">
        <f t="shared" si="0"/>
        <v>30</v>
      </c>
      <c r="C39" s="102"/>
      <c r="D39" s="103"/>
      <c r="E39" s="5" t="str">
        <f t="shared" si="1"/>
        <v>غائب</v>
      </c>
      <c r="F39" s="25"/>
      <c r="G39" s="25" t="str">
        <f t="shared" si="2"/>
        <v>غائب</v>
      </c>
      <c r="H39" s="132" t="s">
        <v>18</v>
      </c>
      <c r="I39" s="133"/>
      <c r="J39" s="6">
        <f>COUNTIF(G10:G49,"مقبول")</f>
        <v>0</v>
      </c>
    </row>
    <row r="40" spans="2:10" s="2" customFormat="1" x14ac:dyDescent="0.2">
      <c r="B40" s="97">
        <f t="shared" si="0"/>
        <v>31</v>
      </c>
      <c r="C40" s="102"/>
      <c r="D40" s="103"/>
      <c r="E40" s="5" t="str">
        <f t="shared" si="1"/>
        <v>غائب</v>
      </c>
      <c r="F40" s="25"/>
      <c r="G40" s="25" t="str">
        <f t="shared" si="2"/>
        <v>غائب</v>
      </c>
      <c r="H40" s="132" t="s">
        <v>9</v>
      </c>
      <c r="I40" s="133"/>
      <c r="J40" s="6">
        <f>COUNTIF(G10:G49,"ضعيف")</f>
        <v>0</v>
      </c>
    </row>
    <row r="41" spans="2:10" s="2" customFormat="1" x14ac:dyDescent="0.2">
      <c r="B41" s="97">
        <f t="shared" si="0"/>
        <v>32</v>
      </c>
      <c r="C41" s="102"/>
      <c r="D41" s="103"/>
      <c r="E41" s="5" t="str">
        <f t="shared" si="1"/>
        <v>غائب</v>
      </c>
      <c r="F41" s="25"/>
      <c r="G41" s="25" t="str">
        <f t="shared" si="2"/>
        <v>غائب</v>
      </c>
      <c r="H41" s="132" t="s">
        <v>20</v>
      </c>
      <c r="I41" s="133"/>
      <c r="J41" s="6">
        <f>COUNTIF(G10:G49,"غائب")</f>
        <v>40</v>
      </c>
    </row>
    <row r="42" spans="2:10" s="2" customFormat="1" ht="15.75" customHeight="1" x14ac:dyDescent="0.2">
      <c r="B42" s="97">
        <f t="shared" si="0"/>
        <v>33</v>
      </c>
      <c r="C42" s="102"/>
      <c r="D42" s="103"/>
      <c r="E42" s="5" t="str">
        <f t="shared" si="1"/>
        <v>غائب</v>
      </c>
      <c r="F42" s="25"/>
      <c r="G42" s="25" t="str">
        <f t="shared" si="2"/>
        <v>غائب</v>
      </c>
      <c r="H42" s="166" t="s">
        <v>57</v>
      </c>
      <c r="I42" s="167"/>
      <c r="J42" s="168"/>
    </row>
    <row r="43" spans="2:10" s="2" customFormat="1" ht="15" customHeight="1" x14ac:dyDescent="0.2">
      <c r="B43" s="97">
        <f t="shared" si="0"/>
        <v>34</v>
      </c>
      <c r="C43" s="102"/>
      <c r="D43" s="103"/>
      <c r="E43" s="5" t="str">
        <f t="shared" si="1"/>
        <v>غائب</v>
      </c>
      <c r="F43" s="25"/>
      <c r="G43" s="25" t="str">
        <f t="shared" si="2"/>
        <v>غائب</v>
      </c>
      <c r="H43" s="169" t="str">
        <f>D9</f>
        <v>القبلي</v>
      </c>
      <c r="I43" s="170"/>
      <c r="J43" s="171"/>
    </row>
    <row r="44" spans="2:10" x14ac:dyDescent="0.2">
      <c r="B44" s="97">
        <f t="shared" si="0"/>
        <v>35</v>
      </c>
      <c r="C44" s="102"/>
      <c r="D44" s="103"/>
      <c r="E44" s="5" t="str">
        <f t="shared" si="1"/>
        <v>غائب</v>
      </c>
      <c r="F44" s="25"/>
      <c r="G44" s="25" t="str">
        <f t="shared" si="2"/>
        <v>غائب</v>
      </c>
      <c r="H44" s="161" t="e">
        <f>J16</f>
        <v>#DIV/0!</v>
      </c>
      <c r="I44" s="162"/>
      <c r="J44" s="163"/>
    </row>
    <row r="45" spans="2:10" x14ac:dyDescent="0.2">
      <c r="B45" s="97">
        <f t="shared" si="0"/>
        <v>36</v>
      </c>
      <c r="C45" s="102"/>
      <c r="D45" s="103"/>
      <c r="E45" s="5" t="str">
        <f t="shared" si="1"/>
        <v>غائب</v>
      </c>
      <c r="F45" s="25"/>
      <c r="G45" s="25" t="str">
        <f t="shared" si="2"/>
        <v>غائب</v>
      </c>
      <c r="H45" s="166" t="s">
        <v>57</v>
      </c>
      <c r="I45" s="167"/>
      <c r="J45" s="168"/>
    </row>
    <row r="46" spans="2:10" x14ac:dyDescent="0.2">
      <c r="B46" s="97">
        <f t="shared" si="0"/>
        <v>37</v>
      </c>
      <c r="C46" s="102"/>
      <c r="D46" s="103"/>
      <c r="E46" s="5" t="str">
        <f t="shared" si="1"/>
        <v>غائب</v>
      </c>
      <c r="F46" s="25"/>
      <c r="G46" s="25" t="str">
        <f t="shared" si="2"/>
        <v>غائب</v>
      </c>
      <c r="H46" s="169" t="str">
        <f>F9</f>
        <v>البعدي</v>
      </c>
      <c r="I46" s="170"/>
      <c r="J46" s="171"/>
    </row>
    <row r="47" spans="2:10" x14ac:dyDescent="0.2">
      <c r="B47" s="97">
        <f t="shared" si="0"/>
        <v>38</v>
      </c>
      <c r="C47" s="102"/>
      <c r="D47" s="103"/>
      <c r="E47" s="5" t="str">
        <f t="shared" si="1"/>
        <v>غائب</v>
      </c>
      <c r="F47" s="25"/>
      <c r="G47" s="25" t="str">
        <f t="shared" si="2"/>
        <v>غائب</v>
      </c>
      <c r="H47" s="161" t="e">
        <f>J33</f>
        <v>#DIV/0!</v>
      </c>
      <c r="I47" s="164"/>
      <c r="J47" s="165"/>
    </row>
    <row r="48" spans="2:10" x14ac:dyDescent="0.2">
      <c r="B48" s="97">
        <f t="shared" si="0"/>
        <v>39</v>
      </c>
      <c r="C48" s="102"/>
      <c r="D48" s="103"/>
      <c r="E48" s="5" t="str">
        <f t="shared" si="1"/>
        <v>غائب</v>
      </c>
      <c r="F48" s="25"/>
      <c r="G48" s="25" t="str">
        <f t="shared" si="2"/>
        <v>غائب</v>
      </c>
      <c r="H48" s="155" t="s">
        <v>26</v>
      </c>
      <c r="I48" s="156"/>
      <c r="J48" s="159" t="e">
        <f>H47-H44</f>
        <v>#DIV/0!</v>
      </c>
    </row>
    <row r="49" spans="2:11" x14ac:dyDescent="0.2">
      <c r="B49" s="97">
        <f t="shared" si="0"/>
        <v>40</v>
      </c>
      <c r="C49" s="102"/>
      <c r="D49" s="103"/>
      <c r="E49" s="5" t="str">
        <f t="shared" si="1"/>
        <v>غائب</v>
      </c>
      <c r="F49" s="25"/>
      <c r="G49" s="25" t="str">
        <f t="shared" si="2"/>
        <v>غائب</v>
      </c>
      <c r="H49" s="157"/>
      <c r="I49" s="158"/>
      <c r="J49" s="160"/>
    </row>
    <row r="50" spans="2:11" ht="9" customHeight="1" x14ac:dyDescent="0.2">
      <c r="B50" s="18"/>
      <c r="C50" s="18"/>
      <c r="D50" s="100"/>
      <c r="E50" s="101"/>
      <c r="F50" s="18"/>
      <c r="G50" s="18"/>
      <c r="H50" s="18"/>
      <c r="I50" s="18"/>
      <c r="J50" s="18"/>
    </row>
    <row r="51" spans="2:11" ht="15.75" x14ac:dyDescent="0.3">
      <c r="B51" s="153" t="s">
        <v>31</v>
      </c>
      <c r="C51" s="153"/>
      <c r="D51" s="153"/>
      <c r="E51" s="153"/>
      <c r="F51" s="104"/>
      <c r="G51" s="138" t="s">
        <v>32</v>
      </c>
      <c r="H51" s="138"/>
      <c r="I51" s="138"/>
      <c r="J51" s="138"/>
      <c r="K51" s="13"/>
    </row>
    <row r="52" spans="2:11" ht="15.75" x14ac:dyDescent="0.3">
      <c r="B52" s="154" t="str">
        <f>M15</f>
        <v>أ. سفيان عيد الصاعدي</v>
      </c>
      <c r="C52" s="154"/>
      <c r="D52" s="154"/>
      <c r="E52" s="154"/>
      <c r="F52" s="105"/>
      <c r="G52" s="139" t="str">
        <f>M17</f>
        <v>قناة التيليجرام سفيان الصاعدي</v>
      </c>
      <c r="H52" s="139"/>
      <c r="I52" s="139"/>
      <c r="J52" s="139"/>
      <c r="K52" s="13"/>
    </row>
  </sheetData>
  <sheetProtection algorithmName="SHA-512" hashValue="MEDRKFo12q11i49+bxD8Vrhrr+tfiIcbCPboW9W8eHzbkPBq68GgOsGmaa5vfQCi1F9mXXgU/+Y8mncdCe9flA==" saltValue="28/LFslk7p6QFxmHZ2SbZw==" spinCount="100000" sheet="1" formatCells="0" formatColumns="0" formatRows="0" insertColumns="0" insertRows="0" deleteColumns="0" deleteRows="0" selectLockedCells="1" sort="0" autoFilter="0" pivotTables="0"/>
  <mergeCells count="59">
    <mergeCell ref="H45:J45"/>
    <mergeCell ref="H46:J46"/>
    <mergeCell ref="L1:M1"/>
    <mergeCell ref="M2:M3"/>
    <mergeCell ref="L2:L7"/>
    <mergeCell ref="L18:M18"/>
    <mergeCell ref="H31:I31"/>
    <mergeCell ref="H42:J42"/>
    <mergeCell ref="H43:J43"/>
    <mergeCell ref="H25:J25"/>
    <mergeCell ref="H27:J27"/>
    <mergeCell ref="H28:I28"/>
    <mergeCell ref="H29:I29"/>
    <mergeCell ref="H30:I30"/>
    <mergeCell ref="H37:I37"/>
    <mergeCell ref="H38:I38"/>
    <mergeCell ref="L9:L10"/>
    <mergeCell ref="M9:M10"/>
    <mergeCell ref="B51:E51"/>
    <mergeCell ref="B52:E52"/>
    <mergeCell ref="D3:H3"/>
    <mergeCell ref="H48:I49"/>
    <mergeCell ref="J48:J49"/>
    <mergeCell ref="H44:J44"/>
    <mergeCell ref="H47:J47"/>
    <mergeCell ref="H34:J34"/>
    <mergeCell ref="H35:J35"/>
    <mergeCell ref="H9:J9"/>
    <mergeCell ref="H20:I20"/>
    <mergeCell ref="H21:I21"/>
    <mergeCell ref="H32:I32"/>
    <mergeCell ref="H33:I33"/>
    <mergeCell ref="G51:J51"/>
    <mergeCell ref="G52:J52"/>
    <mergeCell ref="H10:J10"/>
    <mergeCell ref="H11:I11"/>
    <mergeCell ref="H12:I12"/>
    <mergeCell ref="H13:I13"/>
    <mergeCell ref="H14:I14"/>
    <mergeCell ref="H15:I15"/>
    <mergeCell ref="H16:I16"/>
    <mergeCell ref="H23:I23"/>
    <mergeCell ref="H24:I24"/>
    <mergeCell ref="H18:J18"/>
    <mergeCell ref="H17:J17"/>
    <mergeCell ref="H26:J26"/>
    <mergeCell ref="H41:I41"/>
    <mergeCell ref="H36:I36"/>
    <mergeCell ref="D1:H1"/>
    <mergeCell ref="H39:I39"/>
    <mergeCell ref="H40:I40"/>
    <mergeCell ref="D4:H4"/>
    <mergeCell ref="D5:H5"/>
    <mergeCell ref="D2:H2"/>
    <mergeCell ref="B6:E6"/>
    <mergeCell ref="B7:F7"/>
    <mergeCell ref="B8:E8"/>
    <mergeCell ref="H22:I22"/>
    <mergeCell ref="H19:I19"/>
  </mergeCells>
  <phoneticPr fontId="30" type="noConversion"/>
  <conditionalFormatting sqref="E10:E50">
    <cfRule type="containsText" dxfId="59" priority="16" operator="containsText" text="ضعيف">
      <formula>NOT(ISERROR(SEARCH("ضعيف",E10)))</formula>
    </cfRule>
    <cfRule type="containsText" dxfId="58" priority="19" operator="containsText" text="ضعيف">
      <formula>NOT(ISERROR(SEARCH("ضعيف",E10)))</formula>
    </cfRule>
    <cfRule type="containsText" dxfId="57" priority="20" operator="containsText" text="مقبول">
      <formula>NOT(ISERROR(SEARCH("مقبول",E10)))</formula>
    </cfRule>
    <cfRule type="containsText" dxfId="56" priority="23" operator="containsText" text="جيد">
      <formula>NOT(ISERROR(SEARCH("جيد",E10)))</formula>
    </cfRule>
    <cfRule type="containsText" dxfId="55" priority="24" operator="containsText" text="جيد جداً">
      <formula>NOT(ISERROR(SEARCH("جيد جداً",E10)))</formula>
    </cfRule>
    <cfRule type="containsText" dxfId="54" priority="25" operator="containsText" text="ممتاز">
      <formula>NOT(ISERROR(SEARCH("ممتاز",E10)))</formula>
    </cfRule>
  </conditionalFormatting>
  <conditionalFormatting sqref="G10:G49">
    <cfRule type="containsText" dxfId="53" priority="17" operator="containsText" text="ضعيف">
      <formula>NOT(ISERROR(SEARCH("ضعيف",G10)))</formula>
    </cfRule>
    <cfRule type="containsText" dxfId="52" priority="18" operator="containsText" text="مقبول">
      <formula>NOT(ISERROR(SEARCH("مقبول",G10)))</formula>
    </cfRule>
    <cfRule type="containsText" dxfId="51" priority="21" operator="containsText" text="ممتاز">
      <formula>NOT(ISERROR(SEARCH("ممتاز",G10)))</formula>
    </cfRule>
    <cfRule type="containsText" dxfId="50" priority="22" operator="containsText" text="جيد">
      <formula>NOT(ISERROR(SEARCH("جيد",G10)))</formula>
    </cfRule>
  </conditionalFormatting>
  <pageMargins left="0.25" right="0.2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F7995-8D9F-4DC2-9093-F63F3E424B80}">
  <sheetPr>
    <tabColor rgb="FFFF0000"/>
  </sheetPr>
  <dimension ref="B1:O52"/>
  <sheetViews>
    <sheetView showGridLines="0" rightToLeft="1" zoomScale="110" zoomScaleNormal="110" workbookViewId="0">
      <selection activeCell="C10" sqref="C10"/>
    </sheetView>
  </sheetViews>
  <sheetFormatPr defaultRowHeight="14.25" x14ac:dyDescent="0.2"/>
  <cols>
    <col min="1" max="1" width="1.125" customWidth="1"/>
    <col min="2" max="2" width="3.375" customWidth="1"/>
    <col min="3" max="3" width="19.125" customWidth="1"/>
    <col min="4" max="7" width="9" customWidth="1"/>
    <col min="11" max="11" width="9" customWidth="1"/>
    <col min="13" max="13" width="26.125" customWidth="1"/>
  </cols>
  <sheetData>
    <row r="1" spans="2:15" s="2" customFormat="1" ht="14.25" customHeight="1" x14ac:dyDescent="0.2">
      <c r="B1" s="19"/>
      <c r="C1" s="19"/>
      <c r="D1" s="131" t="s">
        <v>1</v>
      </c>
      <c r="E1" s="131"/>
      <c r="F1" s="131"/>
      <c r="G1" s="131"/>
      <c r="H1" s="131"/>
      <c r="I1" s="19"/>
      <c r="J1" s="19"/>
    </row>
    <row r="2" spans="2:15" s="2" customFormat="1" ht="18" customHeight="1" x14ac:dyDescent="0.2">
      <c r="B2" s="19"/>
      <c r="C2" s="19"/>
      <c r="D2" s="131" t="s">
        <v>0</v>
      </c>
      <c r="E2" s="131"/>
      <c r="F2" s="131"/>
      <c r="G2" s="131"/>
      <c r="H2" s="131"/>
      <c r="I2" s="19"/>
      <c r="J2" s="19"/>
    </row>
    <row r="3" spans="2:15" s="2" customFormat="1" ht="18" customHeight="1" x14ac:dyDescent="0.2">
      <c r="B3" s="19"/>
      <c r="C3" s="19"/>
      <c r="D3" s="131" t="str">
        <f>'1'!M4</f>
        <v>الإدارة العامة للتعلم بمنطقة المدينة المنورة</v>
      </c>
      <c r="E3" s="131"/>
      <c r="F3" s="131"/>
      <c r="G3" s="131"/>
      <c r="H3" s="131"/>
      <c r="I3" s="19"/>
      <c r="J3" s="19"/>
    </row>
    <row r="4" spans="2:15" s="2" customFormat="1" ht="16.5" customHeight="1" x14ac:dyDescent="0.2">
      <c r="B4" s="19"/>
      <c r="C4" s="19"/>
      <c r="D4" s="131" t="str">
        <f>'1'!M5</f>
        <v>مكتب تعليم العوالي</v>
      </c>
      <c r="E4" s="131"/>
      <c r="F4" s="131"/>
      <c r="G4" s="131"/>
      <c r="H4" s="131"/>
      <c r="I4" s="19"/>
      <c r="J4" s="19"/>
      <c r="K4" s="4"/>
      <c r="L4" s="4"/>
      <c r="M4" s="63"/>
    </row>
    <row r="5" spans="2:15" s="2" customFormat="1" ht="16.5" customHeight="1" x14ac:dyDescent="0.2">
      <c r="B5" s="19"/>
      <c r="C5" s="19"/>
      <c r="D5" s="131" t="str">
        <f>'1'!M7</f>
        <v>مدرسة الفيصلية الابتدائية</v>
      </c>
      <c r="E5" s="131"/>
      <c r="F5" s="131"/>
      <c r="G5" s="131"/>
      <c r="H5" s="131"/>
      <c r="I5" s="19"/>
      <c r="J5" s="19"/>
      <c r="K5" s="4"/>
      <c r="L5" s="4"/>
      <c r="M5" s="63"/>
    </row>
    <row r="6" spans="2:15" s="2" customFormat="1" ht="7.5" customHeight="1" x14ac:dyDescent="0.2">
      <c r="B6" s="134"/>
      <c r="C6" s="134"/>
      <c r="D6" s="134"/>
      <c r="E6" s="134"/>
      <c r="F6" s="18"/>
      <c r="G6" s="18"/>
      <c r="H6" s="18"/>
      <c r="I6" s="18"/>
      <c r="J6" s="18"/>
      <c r="M6" s="63"/>
    </row>
    <row r="7" spans="2:15" s="2" customFormat="1" ht="18" customHeight="1" x14ac:dyDescent="0.2">
      <c r="B7" s="135" t="str">
        <f>'1'!M19</f>
        <v>كشف متابعة الاختبارات القبلية والبعدية لتهيئة الطلاب لاختبار نافس 2024</v>
      </c>
      <c r="C7" s="135"/>
      <c r="D7" s="135"/>
      <c r="E7" s="135"/>
      <c r="F7" s="135"/>
      <c r="G7" s="72" t="s">
        <v>51</v>
      </c>
      <c r="H7" s="73" t="str">
        <f>'1'!M13&amp;2</f>
        <v>السادس2</v>
      </c>
      <c r="I7" s="74" t="s">
        <v>28</v>
      </c>
      <c r="J7" s="73" t="str">
        <f>'1'!M11</f>
        <v>الرياضيات</v>
      </c>
      <c r="K7" s="14"/>
      <c r="L7" s="4"/>
      <c r="M7" s="63"/>
    </row>
    <row r="8" spans="2:15" s="2" customFormat="1" ht="9.75" customHeight="1" x14ac:dyDescent="0.2">
      <c r="B8" s="136"/>
      <c r="C8" s="136"/>
      <c r="D8" s="136"/>
      <c r="E8" s="136"/>
      <c r="F8" s="18"/>
      <c r="G8" s="19"/>
      <c r="H8" s="19"/>
      <c r="I8" s="19"/>
      <c r="J8" s="75"/>
      <c r="K8" s="4"/>
      <c r="L8" s="4"/>
    </row>
    <row r="9" spans="2:15" s="2" customFormat="1" ht="15" customHeight="1" x14ac:dyDescent="0.3">
      <c r="B9" s="97" t="s">
        <v>6</v>
      </c>
      <c r="C9" s="98" t="str">
        <f>'1'!C9</f>
        <v>اسم الطالب</v>
      </c>
      <c r="D9" s="99" t="str">
        <f>'1'!D9</f>
        <v>القبلي</v>
      </c>
      <c r="E9" s="30" t="s">
        <v>5</v>
      </c>
      <c r="F9" s="99" t="str">
        <f>'1'!F9</f>
        <v>البعدي</v>
      </c>
      <c r="G9" s="29" t="s">
        <v>5</v>
      </c>
      <c r="H9" s="148" t="s">
        <v>55</v>
      </c>
      <c r="I9" s="149"/>
      <c r="J9" s="150"/>
      <c r="L9" s="4"/>
      <c r="M9" s="4"/>
      <c r="N9" s="1"/>
      <c r="O9" s="1"/>
    </row>
    <row r="10" spans="2:15" s="2" customFormat="1" ht="15" customHeight="1" x14ac:dyDescent="0.25">
      <c r="B10" s="97">
        <f>ROW()-9</f>
        <v>1</v>
      </c>
      <c r="C10" s="102"/>
      <c r="D10" s="103"/>
      <c r="E10" s="5" t="str">
        <f>IF(D10&gt;=18,"ممتاز",IF(D10&gt;=16,"جيد جداً",IF(D10&gt;=14,"جيد",IF(D10&gt;=10,"مقبول",IF(D10&gt;=1,"ضعيف","غائب")))))</f>
        <v>غائب</v>
      </c>
      <c r="F10" s="25"/>
      <c r="G10" s="27" t="str">
        <f>IF(F10&gt;=18,"ممتاز",IF(F10&gt;=16,"جيد جداً",IF(F10&gt;=14,"جيد",IF(F10&gt;=10,"مقبول",IF(F10&gt;=1,"ضعيف","غائب")))))</f>
        <v>غائب</v>
      </c>
      <c r="H10" s="140" t="str">
        <f>'1'!M20</f>
        <v>القبلي</v>
      </c>
      <c r="I10" s="141"/>
      <c r="J10" s="142"/>
      <c r="L10" s="4"/>
      <c r="M10" s="4"/>
      <c r="N10" s="24"/>
      <c r="O10" s="7"/>
    </row>
    <row r="11" spans="2:15" s="2" customFormat="1" x14ac:dyDescent="0.2">
      <c r="B11" s="97">
        <f t="shared" ref="B11:B49" si="0">ROW()-9</f>
        <v>2</v>
      </c>
      <c r="C11" s="102"/>
      <c r="D11" s="103"/>
      <c r="E11" s="5" t="str">
        <f t="shared" ref="E11:E49" si="1">IF(D11&gt;=18,"ممتاز",IF(D11&gt;=16,"جيد جداً",IF(D11&gt;=14,"جيد",IF(D11&gt;=10,"مقبول",IF(D11&gt;=1,"ضعيف","غائب")))))</f>
        <v>غائب</v>
      </c>
      <c r="F11" s="25"/>
      <c r="G11" s="25" t="str">
        <f t="shared" ref="G11:G49" si="2">IF(F11&gt;=18,"ممتاز",IF(F11&gt;=16,"جيد جداً",IF(F11&gt;=14,"جيد",IF(F11&gt;=10,"مقبول",IF(F11&gt;=1,"ضعيف","غائب")))))</f>
        <v>غائب</v>
      </c>
      <c r="H11" s="183" t="s">
        <v>62</v>
      </c>
      <c r="I11" s="184"/>
      <c r="J11" s="37">
        <f>COUNTA(D10:D49)</f>
        <v>0</v>
      </c>
      <c r="M11" s="24"/>
      <c r="N11" s="24"/>
      <c r="O11" s="7"/>
    </row>
    <row r="12" spans="2:15" s="2" customFormat="1" ht="15" customHeight="1" x14ac:dyDescent="0.2">
      <c r="B12" s="97">
        <f t="shared" si="0"/>
        <v>3</v>
      </c>
      <c r="C12" s="102"/>
      <c r="D12" s="103"/>
      <c r="E12" s="5" t="str">
        <f t="shared" si="1"/>
        <v>غائب</v>
      </c>
      <c r="F12" s="25"/>
      <c r="G12" s="25" t="str">
        <f t="shared" si="2"/>
        <v>غائب</v>
      </c>
      <c r="H12" s="132" t="s">
        <v>7</v>
      </c>
      <c r="I12" s="133"/>
      <c r="J12" s="34">
        <f>SUM(D10:D49)</f>
        <v>0</v>
      </c>
      <c r="L12" s="4"/>
      <c r="M12" s="64"/>
      <c r="N12" s="24"/>
      <c r="O12" s="7"/>
    </row>
    <row r="13" spans="2:15" s="2" customFormat="1" ht="15" customHeight="1" x14ac:dyDescent="0.2">
      <c r="B13" s="97">
        <f t="shared" si="0"/>
        <v>4</v>
      </c>
      <c r="C13" s="102"/>
      <c r="D13" s="103"/>
      <c r="E13" s="5" t="str">
        <f t="shared" si="1"/>
        <v>غائب</v>
      </c>
      <c r="F13" s="25"/>
      <c r="G13" s="25" t="str">
        <f t="shared" si="2"/>
        <v>غائب</v>
      </c>
      <c r="H13" s="132" t="s">
        <v>2</v>
      </c>
      <c r="I13" s="133"/>
      <c r="J13" s="34">
        <f>MAX(D10:D49)</f>
        <v>0</v>
      </c>
      <c r="L13" s="4"/>
      <c r="M13" s="64"/>
      <c r="N13" s="24"/>
      <c r="O13" s="7"/>
    </row>
    <row r="14" spans="2:15" s="2" customFormat="1" x14ac:dyDescent="0.2">
      <c r="B14" s="97">
        <f t="shared" si="0"/>
        <v>5</v>
      </c>
      <c r="C14" s="102"/>
      <c r="D14" s="103"/>
      <c r="E14" s="5" t="str">
        <f t="shared" si="1"/>
        <v>غائب</v>
      </c>
      <c r="F14" s="25"/>
      <c r="G14" s="25" t="str">
        <f t="shared" si="2"/>
        <v>غائب</v>
      </c>
      <c r="H14" s="132" t="s">
        <v>3</v>
      </c>
      <c r="I14" s="133"/>
      <c r="J14" s="34">
        <f>MIN(D10:D49)</f>
        <v>0</v>
      </c>
      <c r="M14" s="64"/>
      <c r="N14" s="24"/>
      <c r="O14" s="7"/>
    </row>
    <row r="15" spans="2:15" s="2" customFormat="1" x14ac:dyDescent="0.2">
      <c r="B15" s="97">
        <f t="shared" si="0"/>
        <v>6</v>
      </c>
      <c r="C15" s="102"/>
      <c r="D15" s="103"/>
      <c r="E15" s="5" t="str">
        <f t="shared" si="1"/>
        <v>غائب</v>
      </c>
      <c r="F15" s="25"/>
      <c r="G15" s="25" t="str">
        <f t="shared" si="2"/>
        <v>غائب</v>
      </c>
      <c r="H15" s="132" t="s">
        <v>4</v>
      </c>
      <c r="I15" s="133"/>
      <c r="J15" s="35" t="e">
        <f>AVERAGE(D10:D49)</f>
        <v>#DIV/0!</v>
      </c>
      <c r="M15" s="63"/>
    </row>
    <row r="16" spans="2:15" s="2" customFormat="1" ht="15" customHeight="1" x14ac:dyDescent="0.25">
      <c r="B16" s="97">
        <f t="shared" si="0"/>
        <v>7</v>
      </c>
      <c r="C16" s="102"/>
      <c r="D16" s="103"/>
      <c r="E16" s="5" t="str">
        <f t="shared" si="1"/>
        <v>غائب</v>
      </c>
      <c r="F16" s="25"/>
      <c r="G16" s="25" t="str">
        <f t="shared" si="2"/>
        <v>غائب</v>
      </c>
      <c r="H16" s="186" t="s">
        <v>11</v>
      </c>
      <c r="I16" s="187"/>
      <c r="J16" s="38" t="e">
        <f>J12/J11/20</f>
        <v>#DIV/0!</v>
      </c>
      <c r="K16" s="4"/>
      <c r="L16" s="4"/>
      <c r="M16" s="20"/>
      <c r="N16" s="21"/>
      <c r="O16" s="21"/>
    </row>
    <row r="17" spans="2:15" s="2" customFormat="1" ht="15" customHeight="1" x14ac:dyDescent="0.2">
      <c r="B17" s="97">
        <f t="shared" si="0"/>
        <v>8</v>
      </c>
      <c r="C17" s="102"/>
      <c r="D17" s="103"/>
      <c r="E17" s="5" t="str">
        <f t="shared" si="1"/>
        <v>غائب</v>
      </c>
      <c r="F17" s="25"/>
      <c r="G17" s="27" t="str">
        <f t="shared" si="2"/>
        <v>غائب</v>
      </c>
      <c r="H17" s="148" t="s">
        <v>56</v>
      </c>
      <c r="I17" s="149"/>
      <c r="J17" s="150"/>
      <c r="L17" s="4"/>
      <c r="M17" s="65"/>
      <c r="N17" s="22"/>
      <c r="O17" s="23"/>
    </row>
    <row r="18" spans="2:15" s="2" customFormat="1" ht="15" x14ac:dyDescent="0.2">
      <c r="B18" s="97">
        <f t="shared" si="0"/>
        <v>9</v>
      </c>
      <c r="C18" s="102"/>
      <c r="D18" s="103"/>
      <c r="E18" s="5" t="str">
        <f t="shared" si="1"/>
        <v>غائب</v>
      </c>
      <c r="F18" s="25"/>
      <c r="G18" s="27" t="str">
        <f t="shared" si="2"/>
        <v>غائب</v>
      </c>
      <c r="H18" s="145" t="str">
        <f>'1'!M20</f>
        <v>القبلي</v>
      </c>
      <c r="I18" s="146"/>
      <c r="J18" s="147"/>
      <c r="M18" s="24"/>
      <c r="N18" s="24"/>
      <c r="O18" s="7"/>
    </row>
    <row r="19" spans="2:15" s="2" customFormat="1" x14ac:dyDescent="0.2">
      <c r="B19" s="97">
        <f t="shared" si="0"/>
        <v>10</v>
      </c>
      <c r="C19" s="102"/>
      <c r="D19" s="103"/>
      <c r="E19" s="5" t="str">
        <f t="shared" si="1"/>
        <v>غائب</v>
      </c>
      <c r="F19" s="25"/>
      <c r="G19" s="25" t="str">
        <f t="shared" si="2"/>
        <v>غائب</v>
      </c>
      <c r="H19" s="183" t="s">
        <v>8</v>
      </c>
      <c r="I19" s="184"/>
      <c r="J19" s="28">
        <f>COUNTIF(E10:E49,"ممتاز")</f>
        <v>0</v>
      </c>
      <c r="M19" s="24"/>
      <c r="N19" s="24"/>
      <c r="O19" s="7"/>
    </row>
    <row r="20" spans="2:15" s="2" customFormat="1" x14ac:dyDescent="0.2">
      <c r="B20" s="97">
        <f t="shared" si="0"/>
        <v>11</v>
      </c>
      <c r="C20" s="102"/>
      <c r="D20" s="103"/>
      <c r="E20" s="5" t="str">
        <f t="shared" si="1"/>
        <v>غائب</v>
      </c>
      <c r="F20" s="25"/>
      <c r="G20" s="25" t="str">
        <f t="shared" si="2"/>
        <v>غائب</v>
      </c>
      <c r="H20" s="132" t="s">
        <v>16</v>
      </c>
      <c r="I20" s="133"/>
      <c r="J20" s="6">
        <f>COUNTIF(E10:E49,"جيد جداً")</f>
        <v>0</v>
      </c>
      <c r="M20" s="24"/>
      <c r="N20" s="24"/>
      <c r="O20" s="7"/>
    </row>
    <row r="21" spans="2:15" s="2" customFormat="1" x14ac:dyDescent="0.2">
      <c r="B21" s="97">
        <f t="shared" si="0"/>
        <v>12</v>
      </c>
      <c r="C21" s="102"/>
      <c r="D21" s="103"/>
      <c r="E21" s="5" t="str">
        <f t="shared" si="1"/>
        <v>غائب</v>
      </c>
      <c r="F21" s="25"/>
      <c r="G21" s="25" t="str">
        <f t="shared" si="2"/>
        <v>غائب</v>
      </c>
      <c r="H21" s="132" t="s">
        <v>17</v>
      </c>
      <c r="I21" s="133"/>
      <c r="J21" s="6">
        <f>COUNTIF(E10:E49,"جيد")</f>
        <v>0</v>
      </c>
      <c r="M21" s="24"/>
      <c r="N21" s="24"/>
      <c r="O21" s="15"/>
    </row>
    <row r="22" spans="2:15" s="2" customFormat="1" x14ac:dyDescent="0.2">
      <c r="B22" s="97">
        <f t="shared" si="0"/>
        <v>13</v>
      </c>
      <c r="C22" s="102"/>
      <c r="D22" s="103"/>
      <c r="E22" s="5" t="str">
        <f t="shared" si="1"/>
        <v>غائب</v>
      </c>
      <c r="F22" s="25"/>
      <c r="G22" s="25" t="str">
        <f t="shared" si="2"/>
        <v>غائب</v>
      </c>
      <c r="H22" s="132" t="s">
        <v>18</v>
      </c>
      <c r="I22" s="133"/>
      <c r="J22" s="6">
        <f>COUNTIF(E10:E49,"مقبول")</f>
        <v>0</v>
      </c>
      <c r="M22" s="24"/>
      <c r="N22" s="24"/>
      <c r="O22" s="16"/>
    </row>
    <row r="23" spans="2:15" s="2" customFormat="1" x14ac:dyDescent="0.2">
      <c r="B23" s="97">
        <f t="shared" si="0"/>
        <v>14</v>
      </c>
      <c r="C23" s="102"/>
      <c r="D23" s="103"/>
      <c r="E23" s="5" t="str">
        <f t="shared" si="1"/>
        <v>غائب</v>
      </c>
      <c r="F23" s="25"/>
      <c r="G23" s="25" t="str">
        <f t="shared" si="2"/>
        <v>غائب</v>
      </c>
      <c r="H23" s="132" t="s">
        <v>9</v>
      </c>
      <c r="I23" s="133"/>
      <c r="J23" s="6">
        <f>COUNTIF(E10:E49,"ضعيف")</f>
        <v>0</v>
      </c>
    </row>
    <row r="24" spans="2:15" s="2" customFormat="1" x14ac:dyDescent="0.2">
      <c r="B24" s="97">
        <f t="shared" si="0"/>
        <v>15</v>
      </c>
      <c r="C24" s="102"/>
      <c r="D24" s="103"/>
      <c r="E24" s="5" t="str">
        <f t="shared" si="1"/>
        <v>غائب</v>
      </c>
      <c r="F24" s="25"/>
      <c r="G24" s="25" t="str">
        <f t="shared" si="2"/>
        <v>غائب</v>
      </c>
      <c r="H24" s="132" t="s">
        <v>20</v>
      </c>
      <c r="I24" s="133"/>
      <c r="J24" s="6">
        <f>COUNTIF(E10:E49,"غائب")</f>
        <v>40</v>
      </c>
    </row>
    <row r="25" spans="2:15" s="2" customFormat="1" x14ac:dyDescent="0.2">
      <c r="B25" s="97">
        <f t="shared" si="0"/>
        <v>16</v>
      </c>
      <c r="C25" s="102"/>
      <c r="D25" s="103"/>
      <c r="E25" s="5" t="str">
        <f t="shared" si="1"/>
        <v>غائب</v>
      </c>
      <c r="F25" s="25"/>
      <c r="G25" s="25" t="str">
        <f t="shared" si="2"/>
        <v>غائب</v>
      </c>
      <c r="H25" s="180"/>
      <c r="I25" s="181"/>
      <c r="J25" s="182"/>
    </row>
    <row r="26" spans="2:15" s="2" customFormat="1" ht="15" x14ac:dyDescent="0.2">
      <c r="B26" s="97">
        <f t="shared" si="0"/>
        <v>17</v>
      </c>
      <c r="C26" s="102"/>
      <c r="D26" s="103"/>
      <c r="E26" s="5" t="str">
        <f t="shared" si="1"/>
        <v>غائب</v>
      </c>
      <c r="F26" s="25"/>
      <c r="G26" s="27" t="str">
        <f t="shared" si="2"/>
        <v>غائب</v>
      </c>
      <c r="H26" s="148" t="s">
        <v>55</v>
      </c>
      <c r="I26" s="149"/>
      <c r="J26" s="150"/>
    </row>
    <row r="27" spans="2:15" s="2" customFormat="1" ht="15" x14ac:dyDescent="0.25">
      <c r="B27" s="97">
        <f t="shared" si="0"/>
        <v>18</v>
      </c>
      <c r="C27" s="102"/>
      <c r="D27" s="103"/>
      <c r="E27" s="5" t="str">
        <f t="shared" si="1"/>
        <v>غائب</v>
      </c>
      <c r="F27" s="25"/>
      <c r="G27" s="27" t="str">
        <f t="shared" si="2"/>
        <v>غائب</v>
      </c>
      <c r="H27" s="140" t="str">
        <f>'1'!M21</f>
        <v>البعدي</v>
      </c>
      <c r="I27" s="141"/>
      <c r="J27" s="142"/>
    </row>
    <row r="28" spans="2:15" s="2" customFormat="1" x14ac:dyDescent="0.2">
      <c r="B28" s="97">
        <f t="shared" si="0"/>
        <v>19</v>
      </c>
      <c r="C28" s="102"/>
      <c r="D28" s="103"/>
      <c r="E28" s="5" t="str">
        <f t="shared" si="1"/>
        <v>غائب</v>
      </c>
      <c r="F28" s="25"/>
      <c r="G28" s="25" t="str">
        <f t="shared" si="2"/>
        <v>غائب</v>
      </c>
      <c r="H28" s="183" t="s">
        <v>62</v>
      </c>
      <c r="I28" s="184"/>
      <c r="J28" s="37">
        <f>COUNTA(F10:F49)</f>
        <v>0</v>
      </c>
    </row>
    <row r="29" spans="2:15" s="2" customFormat="1" x14ac:dyDescent="0.2">
      <c r="B29" s="97">
        <f t="shared" si="0"/>
        <v>20</v>
      </c>
      <c r="C29" s="102"/>
      <c r="D29" s="103"/>
      <c r="E29" s="5" t="str">
        <f t="shared" si="1"/>
        <v>غائب</v>
      </c>
      <c r="F29" s="25"/>
      <c r="G29" s="25" t="str">
        <f t="shared" si="2"/>
        <v>غائب</v>
      </c>
      <c r="H29" s="132" t="s">
        <v>7</v>
      </c>
      <c r="I29" s="133"/>
      <c r="J29" s="34">
        <f>SUM(F10:F49)</f>
        <v>0</v>
      </c>
    </row>
    <row r="30" spans="2:15" s="2" customFormat="1" x14ac:dyDescent="0.2">
      <c r="B30" s="97">
        <f t="shared" si="0"/>
        <v>21</v>
      </c>
      <c r="C30" s="102"/>
      <c r="D30" s="103"/>
      <c r="E30" s="5" t="str">
        <f t="shared" si="1"/>
        <v>غائب</v>
      </c>
      <c r="F30" s="25"/>
      <c r="G30" s="25" t="str">
        <f t="shared" si="2"/>
        <v>غائب</v>
      </c>
      <c r="H30" s="132" t="s">
        <v>2</v>
      </c>
      <c r="I30" s="133"/>
      <c r="J30" s="34">
        <f>MAX(F10:F49)</f>
        <v>0</v>
      </c>
    </row>
    <row r="31" spans="2:15" s="2" customFormat="1" x14ac:dyDescent="0.2">
      <c r="B31" s="97">
        <f t="shared" si="0"/>
        <v>22</v>
      </c>
      <c r="C31" s="102"/>
      <c r="D31" s="103"/>
      <c r="E31" s="5" t="str">
        <f t="shared" si="1"/>
        <v>غائب</v>
      </c>
      <c r="F31" s="25"/>
      <c r="G31" s="25" t="str">
        <f t="shared" si="2"/>
        <v>غائب</v>
      </c>
      <c r="H31" s="132" t="s">
        <v>3</v>
      </c>
      <c r="I31" s="133"/>
      <c r="J31" s="34">
        <f>MIN(F10:F49)</f>
        <v>0</v>
      </c>
    </row>
    <row r="32" spans="2:15" s="2" customFormat="1" x14ac:dyDescent="0.2">
      <c r="B32" s="97">
        <f t="shared" si="0"/>
        <v>23</v>
      </c>
      <c r="C32" s="102"/>
      <c r="D32" s="103"/>
      <c r="E32" s="5" t="str">
        <f t="shared" si="1"/>
        <v>غائب</v>
      </c>
      <c r="F32" s="25"/>
      <c r="G32" s="25" t="str">
        <f t="shared" si="2"/>
        <v>غائب</v>
      </c>
      <c r="H32" s="132" t="s">
        <v>4</v>
      </c>
      <c r="I32" s="133"/>
      <c r="J32" s="35" t="e">
        <f>AVERAGE(F10:F49)</f>
        <v>#DIV/0!</v>
      </c>
    </row>
    <row r="33" spans="2:10" s="2" customFormat="1" x14ac:dyDescent="0.2">
      <c r="B33" s="97">
        <f t="shared" si="0"/>
        <v>24</v>
      </c>
      <c r="C33" s="102"/>
      <c r="D33" s="103"/>
      <c r="E33" s="5" t="str">
        <f t="shared" si="1"/>
        <v>غائب</v>
      </c>
      <c r="F33" s="25"/>
      <c r="G33" s="25" t="str">
        <f t="shared" si="2"/>
        <v>غائب</v>
      </c>
      <c r="H33" s="143" t="s">
        <v>11</v>
      </c>
      <c r="I33" s="143"/>
      <c r="J33" s="76" t="e">
        <f>J29/J28/20</f>
        <v>#DIV/0!</v>
      </c>
    </row>
    <row r="34" spans="2:10" s="2" customFormat="1" ht="15" x14ac:dyDescent="0.2">
      <c r="B34" s="97">
        <f t="shared" si="0"/>
        <v>25</v>
      </c>
      <c r="C34" s="102"/>
      <c r="D34" s="103"/>
      <c r="E34" s="5" t="str">
        <f t="shared" si="1"/>
        <v>غائب</v>
      </c>
      <c r="F34" s="25"/>
      <c r="G34" s="27" t="str">
        <f t="shared" si="2"/>
        <v>غائب</v>
      </c>
      <c r="H34" s="148" t="s">
        <v>56</v>
      </c>
      <c r="I34" s="149"/>
      <c r="J34" s="150"/>
    </row>
    <row r="35" spans="2:10" s="2" customFormat="1" ht="15" x14ac:dyDescent="0.2">
      <c r="B35" s="97">
        <f t="shared" si="0"/>
        <v>26</v>
      </c>
      <c r="C35" s="102"/>
      <c r="D35" s="103"/>
      <c r="E35" s="5" t="str">
        <f t="shared" si="1"/>
        <v>غائب</v>
      </c>
      <c r="F35" s="25"/>
      <c r="G35" s="27" t="str">
        <f t="shared" si="2"/>
        <v>غائب</v>
      </c>
      <c r="H35" s="145" t="str">
        <f>'1'!M21</f>
        <v>البعدي</v>
      </c>
      <c r="I35" s="146"/>
      <c r="J35" s="147"/>
    </row>
    <row r="36" spans="2:10" s="2" customFormat="1" x14ac:dyDescent="0.2">
      <c r="B36" s="97">
        <f t="shared" si="0"/>
        <v>27</v>
      </c>
      <c r="C36" s="102"/>
      <c r="D36" s="103"/>
      <c r="E36" s="5" t="str">
        <f t="shared" si="1"/>
        <v>غائب</v>
      </c>
      <c r="F36" s="25"/>
      <c r="G36" s="25" t="str">
        <f t="shared" si="2"/>
        <v>غائب</v>
      </c>
      <c r="H36" s="143" t="s">
        <v>8</v>
      </c>
      <c r="I36" s="143"/>
      <c r="J36" s="6">
        <f>COUNTIF(G10:G49,"ممتاز")</f>
        <v>0</v>
      </c>
    </row>
    <row r="37" spans="2:10" s="2" customFormat="1" x14ac:dyDescent="0.2">
      <c r="B37" s="97">
        <f t="shared" si="0"/>
        <v>28</v>
      </c>
      <c r="C37" s="102"/>
      <c r="D37" s="103"/>
      <c r="E37" s="5" t="str">
        <f t="shared" si="1"/>
        <v>غائب</v>
      </c>
      <c r="F37" s="25"/>
      <c r="G37" s="25" t="str">
        <f t="shared" si="2"/>
        <v>غائب</v>
      </c>
      <c r="H37" s="132" t="s">
        <v>16</v>
      </c>
      <c r="I37" s="133"/>
      <c r="J37" s="6">
        <f>COUNTIF(G10:G49,"جيد جداً")</f>
        <v>0</v>
      </c>
    </row>
    <row r="38" spans="2:10" s="2" customFormat="1" x14ac:dyDescent="0.2">
      <c r="B38" s="97">
        <f t="shared" si="0"/>
        <v>29</v>
      </c>
      <c r="C38" s="102"/>
      <c r="D38" s="103"/>
      <c r="E38" s="5" t="str">
        <f t="shared" si="1"/>
        <v>غائب</v>
      </c>
      <c r="F38" s="25"/>
      <c r="G38" s="25" t="str">
        <f t="shared" si="2"/>
        <v>غائب</v>
      </c>
      <c r="H38" s="132" t="s">
        <v>17</v>
      </c>
      <c r="I38" s="133"/>
      <c r="J38" s="6">
        <f>COUNTIF(G10:G49,"جيد")</f>
        <v>0</v>
      </c>
    </row>
    <row r="39" spans="2:10" s="2" customFormat="1" x14ac:dyDescent="0.2">
      <c r="B39" s="97">
        <f t="shared" si="0"/>
        <v>30</v>
      </c>
      <c r="C39" s="102"/>
      <c r="D39" s="103"/>
      <c r="E39" s="5" t="str">
        <f t="shared" si="1"/>
        <v>غائب</v>
      </c>
      <c r="F39" s="25"/>
      <c r="G39" s="25" t="str">
        <f t="shared" si="2"/>
        <v>غائب</v>
      </c>
      <c r="H39" s="132" t="s">
        <v>18</v>
      </c>
      <c r="I39" s="133"/>
      <c r="J39" s="6">
        <f>COUNTIF(G10:G49,"مقبول")</f>
        <v>0</v>
      </c>
    </row>
    <row r="40" spans="2:10" s="2" customFormat="1" x14ac:dyDescent="0.2">
      <c r="B40" s="97">
        <f t="shared" si="0"/>
        <v>31</v>
      </c>
      <c r="C40" s="102"/>
      <c r="D40" s="103"/>
      <c r="E40" s="5" t="str">
        <f t="shared" si="1"/>
        <v>غائب</v>
      </c>
      <c r="F40" s="25"/>
      <c r="G40" s="25" t="str">
        <f t="shared" si="2"/>
        <v>غائب</v>
      </c>
      <c r="H40" s="132" t="s">
        <v>9</v>
      </c>
      <c r="I40" s="133"/>
      <c r="J40" s="6">
        <f>COUNTIF(G10:G49,"ضعيف")</f>
        <v>0</v>
      </c>
    </row>
    <row r="41" spans="2:10" s="2" customFormat="1" x14ac:dyDescent="0.2">
      <c r="B41" s="97">
        <f t="shared" si="0"/>
        <v>32</v>
      </c>
      <c r="C41" s="102"/>
      <c r="D41" s="103"/>
      <c r="E41" s="5" t="str">
        <f t="shared" si="1"/>
        <v>غائب</v>
      </c>
      <c r="F41" s="25"/>
      <c r="G41" s="25" t="str">
        <f t="shared" si="2"/>
        <v>غائب</v>
      </c>
      <c r="H41" s="132" t="s">
        <v>20</v>
      </c>
      <c r="I41" s="133"/>
      <c r="J41" s="6">
        <f>COUNTIF(G10:G49,"غائب")</f>
        <v>40</v>
      </c>
    </row>
    <row r="42" spans="2:10" s="2" customFormat="1" ht="15.75" customHeight="1" x14ac:dyDescent="0.2">
      <c r="B42" s="97">
        <f t="shared" si="0"/>
        <v>33</v>
      </c>
      <c r="C42" s="102"/>
      <c r="D42" s="103"/>
      <c r="E42" s="5" t="str">
        <f t="shared" si="1"/>
        <v>غائب</v>
      </c>
      <c r="F42" s="25"/>
      <c r="G42" s="25" t="str">
        <f t="shared" si="2"/>
        <v>غائب</v>
      </c>
      <c r="H42" s="166" t="s">
        <v>57</v>
      </c>
      <c r="I42" s="167"/>
      <c r="J42" s="168"/>
    </row>
    <row r="43" spans="2:10" s="2" customFormat="1" ht="15" customHeight="1" x14ac:dyDescent="0.2">
      <c r="B43" s="97">
        <f t="shared" si="0"/>
        <v>34</v>
      </c>
      <c r="C43" s="102"/>
      <c r="D43" s="103"/>
      <c r="E43" s="5" t="str">
        <f t="shared" si="1"/>
        <v>غائب</v>
      </c>
      <c r="F43" s="25"/>
      <c r="G43" s="25" t="str">
        <f t="shared" si="2"/>
        <v>غائب</v>
      </c>
      <c r="H43" s="169" t="str">
        <f>'1'!M20</f>
        <v>القبلي</v>
      </c>
      <c r="I43" s="170"/>
      <c r="J43" s="171"/>
    </row>
    <row r="44" spans="2:10" x14ac:dyDescent="0.2">
      <c r="B44" s="97">
        <f t="shared" si="0"/>
        <v>35</v>
      </c>
      <c r="C44" s="102"/>
      <c r="D44" s="103"/>
      <c r="E44" s="5" t="str">
        <f t="shared" si="1"/>
        <v>غائب</v>
      </c>
      <c r="F44" s="25"/>
      <c r="G44" s="25" t="str">
        <f t="shared" si="2"/>
        <v>غائب</v>
      </c>
      <c r="H44" s="161" t="e">
        <f>J16</f>
        <v>#DIV/0!</v>
      </c>
      <c r="I44" s="164"/>
      <c r="J44" s="165"/>
    </row>
    <row r="45" spans="2:10" x14ac:dyDescent="0.2">
      <c r="B45" s="97">
        <f t="shared" si="0"/>
        <v>36</v>
      </c>
      <c r="C45" s="102"/>
      <c r="D45" s="103"/>
      <c r="E45" s="5" t="str">
        <f t="shared" si="1"/>
        <v>غائب</v>
      </c>
      <c r="F45" s="25"/>
      <c r="G45" s="25" t="str">
        <f t="shared" si="2"/>
        <v>غائب</v>
      </c>
      <c r="H45" s="166" t="s">
        <v>57</v>
      </c>
      <c r="I45" s="167"/>
      <c r="J45" s="168"/>
    </row>
    <row r="46" spans="2:10" x14ac:dyDescent="0.2">
      <c r="B46" s="97">
        <f t="shared" si="0"/>
        <v>37</v>
      </c>
      <c r="C46" s="102"/>
      <c r="D46" s="103"/>
      <c r="E46" s="5" t="str">
        <f t="shared" si="1"/>
        <v>غائب</v>
      </c>
      <c r="F46" s="25"/>
      <c r="G46" s="25" t="str">
        <f t="shared" si="2"/>
        <v>غائب</v>
      </c>
      <c r="H46" s="169" t="str">
        <f>'1'!M21</f>
        <v>البعدي</v>
      </c>
      <c r="I46" s="170"/>
      <c r="J46" s="171"/>
    </row>
    <row r="47" spans="2:10" x14ac:dyDescent="0.2">
      <c r="B47" s="97">
        <f t="shared" si="0"/>
        <v>38</v>
      </c>
      <c r="C47" s="102"/>
      <c r="D47" s="103"/>
      <c r="E47" s="5" t="str">
        <f t="shared" si="1"/>
        <v>غائب</v>
      </c>
      <c r="F47" s="25"/>
      <c r="G47" s="25" t="str">
        <f t="shared" si="2"/>
        <v>غائب</v>
      </c>
      <c r="H47" s="161" t="e">
        <f>J33</f>
        <v>#DIV/0!</v>
      </c>
      <c r="I47" s="164"/>
      <c r="J47" s="165"/>
    </row>
    <row r="48" spans="2:10" x14ac:dyDescent="0.2">
      <c r="B48" s="97">
        <f t="shared" si="0"/>
        <v>39</v>
      </c>
      <c r="C48" s="102"/>
      <c r="D48" s="103"/>
      <c r="E48" s="5" t="str">
        <f t="shared" si="1"/>
        <v>غائب</v>
      </c>
      <c r="F48" s="25"/>
      <c r="G48" s="25" t="str">
        <f t="shared" si="2"/>
        <v>غائب</v>
      </c>
      <c r="H48" s="155" t="s">
        <v>26</v>
      </c>
      <c r="I48" s="156"/>
      <c r="J48" s="159" t="e">
        <f>H47-H44</f>
        <v>#DIV/0!</v>
      </c>
    </row>
    <row r="49" spans="2:11" x14ac:dyDescent="0.2">
      <c r="B49" s="97">
        <f t="shared" si="0"/>
        <v>40</v>
      </c>
      <c r="C49" s="102"/>
      <c r="D49" s="103"/>
      <c r="E49" s="5" t="str">
        <f t="shared" si="1"/>
        <v>غائب</v>
      </c>
      <c r="F49" s="25"/>
      <c r="G49" s="25" t="str">
        <f t="shared" si="2"/>
        <v>غائب</v>
      </c>
      <c r="H49" s="157"/>
      <c r="I49" s="158"/>
      <c r="J49" s="185"/>
    </row>
    <row r="50" spans="2:11" ht="7.5" customHeight="1" x14ac:dyDescent="0.2">
      <c r="B50" s="18"/>
      <c r="C50" s="18"/>
      <c r="D50" s="100"/>
      <c r="E50" s="101"/>
      <c r="F50" s="18"/>
      <c r="G50" s="18"/>
      <c r="H50" s="18"/>
      <c r="I50" s="18"/>
      <c r="J50" s="18"/>
    </row>
    <row r="51" spans="2:11" ht="15.75" x14ac:dyDescent="0.3">
      <c r="B51" s="153" t="s">
        <v>31</v>
      </c>
      <c r="C51" s="153"/>
      <c r="D51" s="153"/>
      <c r="E51" s="154"/>
      <c r="F51" s="154"/>
      <c r="G51" s="138" t="s">
        <v>49</v>
      </c>
      <c r="H51" s="138"/>
      <c r="I51" s="138"/>
      <c r="J51" s="138"/>
      <c r="K51" s="13"/>
    </row>
    <row r="52" spans="2:11" ht="15.75" x14ac:dyDescent="0.3">
      <c r="B52" s="154" t="str">
        <f>'1'!M15</f>
        <v>أ. سفيان عيد الصاعدي</v>
      </c>
      <c r="C52" s="154"/>
      <c r="D52" s="154"/>
      <c r="E52" s="154"/>
      <c r="F52" s="154"/>
      <c r="G52" s="139" t="str">
        <f>'1'!M17</f>
        <v>قناة التيليجرام سفيان الصاعدي</v>
      </c>
      <c r="H52" s="139"/>
      <c r="I52" s="139"/>
      <c r="J52" s="139"/>
      <c r="K52" s="13"/>
    </row>
  </sheetData>
  <sheetProtection algorithmName="SHA-512" hashValue="VVqw3bg8vjmemY6hMru62rT5CrTR8HyvWzEBoe0uA12EicST6r7Tgdc+9N52D4AzJsFieH0VPhi3V7SCXwLtDQ==" saltValue="48is/gHnozDEIfvreDzuAQ==" spinCount="100000" sheet="1" formatCells="0" formatColumns="0" formatRows="0" insertColumns="0" insertRows="0" deleteColumns="0" deleteRows="0" selectLockedCells="1" sort="0" autoFilter="0" pivotTables="0"/>
  <mergeCells count="55">
    <mergeCell ref="D3:H3"/>
    <mergeCell ref="D4:H4"/>
    <mergeCell ref="D5:H5"/>
    <mergeCell ref="D1:H1"/>
    <mergeCell ref="D2:H2"/>
    <mergeCell ref="B7:F7"/>
    <mergeCell ref="B8:E8"/>
    <mergeCell ref="H9:J9"/>
    <mergeCell ref="H10:J10"/>
    <mergeCell ref="B6:E6"/>
    <mergeCell ref="H18:J18"/>
    <mergeCell ref="H11:I11"/>
    <mergeCell ref="H12:I12"/>
    <mergeCell ref="H13:I13"/>
    <mergeCell ref="H14:I14"/>
    <mergeCell ref="H15:I15"/>
    <mergeCell ref="H16:I16"/>
    <mergeCell ref="H17:J17"/>
    <mergeCell ref="H41:I41"/>
    <mergeCell ref="H42:J42"/>
    <mergeCell ref="H43:J43"/>
    <mergeCell ref="H30:I30"/>
    <mergeCell ref="H19:I19"/>
    <mergeCell ref="H20:I20"/>
    <mergeCell ref="H21:I21"/>
    <mergeCell ref="H22:I22"/>
    <mergeCell ref="H23:I23"/>
    <mergeCell ref="H24:I24"/>
    <mergeCell ref="H25:J25"/>
    <mergeCell ref="H26:J26"/>
    <mergeCell ref="H27:J27"/>
    <mergeCell ref="H28:I28"/>
    <mergeCell ref="H29:I29"/>
    <mergeCell ref="H36:I36"/>
    <mergeCell ref="H37:I37"/>
    <mergeCell ref="H38:I38"/>
    <mergeCell ref="H39:I39"/>
    <mergeCell ref="H40:I40"/>
    <mergeCell ref="H31:I31"/>
    <mergeCell ref="H32:I32"/>
    <mergeCell ref="H33:I33"/>
    <mergeCell ref="H34:J34"/>
    <mergeCell ref="H35:J35"/>
    <mergeCell ref="B52:D52"/>
    <mergeCell ref="E52:F52"/>
    <mergeCell ref="G52:J52"/>
    <mergeCell ref="H44:J44"/>
    <mergeCell ref="H47:J47"/>
    <mergeCell ref="H48:I49"/>
    <mergeCell ref="J48:J49"/>
    <mergeCell ref="B51:D51"/>
    <mergeCell ref="E51:F51"/>
    <mergeCell ref="G51:J51"/>
    <mergeCell ref="H45:J45"/>
    <mergeCell ref="H46:J46"/>
  </mergeCells>
  <conditionalFormatting sqref="E10:E50">
    <cfRule type="containsText" dxfId="49" priority="1" operator="containsText" text="ضعيف">
      <formula>NOT(ISERROR(SEARCH("ضعيف",E10)))</formula>
    </cfRule>
    <cfRule type="containsText" dxfId="48" priority="4" operator="containsText" text="ضعيف">
      <formula>NOT(ISERROR(SEARCH("ضعيف",E10)))</formula>
    </cfRule>
    <cfRule type="containsText" dxfId="47" priority="5" operator="containsText" text="مقبول">
      <formula>NOT(ISERROR(SEARCH("مقبول",E10)))</formula>
    </cfRule>
    <cfRule type="containsText" dxfId="46" priority="8" operator="containsText" text="جيد">
      <formula>NOT(ISERROR(SEARCH("جيد",E10)))</formula>
    </cfRule>
    <cfRule type="containsText" dxfId="45" priority="9" operator="containsText" text="جيد جداً">
      <formula>NOT(ISERROR(SEARCH("جيد جداً",E10)))</formula>
    </cfRule>
    <cfRule type="containsText" dxfId="44" priority="10" operator="containsText" text="ممتاز">
      <formula>NOT(ISERROR(SEARCH("ممتاز",E10)))</formula>
    </cfRule>
  </conditionalFormatting>
  <conditionalFormatting sqref="G10:G49">
    <cfRule type="containsText" dxfId="43" priority="2" operator="containsText" text="ضعيف">
      <formula>NOT(ISERROR(SEARCH("ضعيف",G10)))</formula>
    </cfRule>
    <cfRule type="containsText" dxfId="42" priority="3" operator="containsText" text="مقبول">
      <formula>NOT(ISERROR(SEARCH("مقبول",G10)))</formula>
    </cfRule>
    <cfRule type="containsText" dxfId="41" priority="6" operator="containsText" text="ممتاز">
      <formula>NOT(ISERROR(SEARCH("ممتاز",G10)))</formula>
    </cfRule>
    <cfRule type="containsText" dxfId="40" priority="7" operator="containsText" text="جيد">
      <formula>NOT(ISERROR(SEARCH("جيد",G10)))</formula>
    </cfRule>
  </conditionalFormatting>
  <pageMargins left="0.25" right="0.25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D2748-EA93-45DB-B9FB-D3C51DF6A281}">
  <sheetPr>
    <tabColor rgb="FFFF0000"/>
  </sheetPr>
  <dimension ref="B1:O52"/>
  <sheetViews>
    <sheetView showGridLines="0" rightToLeft="1" zoomScale="110" zoomScaleNormal="110" workbookViewId="0">
      <selection activeCell="C10" sqref="C10"/>
    </sheetView>
  </sheetViews>
  <sheetFormatPr defaultRowHeight="14.25" x14ac:dyDescent="0.2"/>
  <cols>
    <col min="1" max="1" width="1.125" customWidth="1"/>
    <col min="2" max="2" width="3.375" customWidth="1"/>
    <col min="3" max="3" width="19.125" customWidth="1"/>
    <col min="4" max="7" width="9" customWidth="1"/>
    <col min="11" max="11" width="9" customWidth="1"/>
  </cols>
  <sheetData>
    <row r="1" spans="2:15" s="2" customFormat="1" ht="14.25" customHeight="1" x14ac:dyDescent="0.2">
      <c r="B1" s="19"/>
      <c r="C1" s="19"/>
      <c r="D1" s="131" t="s">
        <v>1</v>
      </c>
      <c r="E1" s="131"/>
      <c r="F1" s="131"/>
      <c r="G1" s="131"/>
      <c r="H1" s="131"/>
      <c r="I1" s="19"/>
      <c r="J1" s="19"/>
    </row>
    <row r="2" spans="2:15" s="2" customFormat="1" ht="18" customHeight="1" x14ac:dyDescent="0.2">
      <c r="B2" s="19"/>
      <c r="C2" s="19"/>
      <c r="D2" s="131" t="s">
        <v>0</v>
      </c>
      <c r="E2" s="131"/>
      <c r="F2" s="131"/>
      <c r="G2" s="131"/>
      <c r="H2" s="131"/>
      <c r="I2" s="19"/>
      <c r="J2" s="19"/>
    </row>
    <row r="3" spans="2:15" s="2" customFormat="1" ht="18" customHeight="1" x14ac:dyDescent="0.2">
      <c r="B3" s="19"/>
      <c r="C3" s="19"/>
      <c r="D3" s="131" t="str">
        <f>'1'!M4</f>
        <v>الإدارة العامة للتعلم بمنطقة المدينة المنورة</v>
      </c>
      <c r="E3" s="131"/>
      <c r="F3" s="131"/>
      <c r="G3" s="131"/>
      <c r="H3" s="131"/>
      <c r="I3" s="19"/>
      <c r="J3" s="19"/>
    </row>
    <row r="4" spans="2:15" s="2" customFormat="1" ht="16.5" customHeight="1" x14ac:dyDescent="0.2">
      <c r="B4" s="19"/>
      <c r="C4" s="19"/>
      <c r="D4" s="131" t="str">
        <f>'1'!M5</f>
        <v>مكتب تعليم العوالي</v>
      </c>
      <c r="E4" s="131"/>
      <c r="F4" s="131"/>
      <c r="G4" s="131"/>
      <c r="H4" s="131"/>
      <c r="I4" s="19"/>
      <c r="J4" s="19"/>
      <c r="K4" s="4"/>
      <c r="L4" s="4"/>
    </row>
    <row r="5" spans="2:15" s="2" customFormat="1" ht="16.5" customHeight="1" x14ac:dyDescent="0.2">
      <c r="B5" s="19"/>
      <c r="C5" s="19"/>
      <c r="D5" s="131" t="str">
        <f>'1'!M7</f>
        <v>مدرسة الفيصلية الابتدائية</v>
      </c>
      <c r="E5" s="131"/>
      <c r="F5" s="131"/>
      <c r="G5" s="131"/>
      <c r="H5" s="131"/>
      <c r="I5" s="19"/>
      <c r="J5" s="19"/>
      <c r="K5" s="4"/>
      <c r="L5" s="4"/>
    </row>
    <row r="6" spans="2:15" s="2" customFormat="1" ht="7.5" customHeight="1" x14ac:dyDescent="0.2">
      <c r="B6" s="134"/>
      <c r="C6" s="134"/>
      <c r="D6" s="134"/>
      <c r="E6" s="134"/>
      <c r="F6" s="18"/>
      <c r="G6" s="18"/>
      <c r="H6" s="18"/>
      <c r="I6" s="18"/>
      <c r="J6" s="18"/>
    </row>
    <row r="7" spans="2:15" s="2" customFormat="1" ht="18" customHeight="1" x14ac:dyDescent="0.2">
      <c r="B7" s="135" t="str">
        <f>'1'!M19</f>
        <v>كشف متابعة الاختبارات القبلية والبعدية لتهيئة الطلاب لاختبار نافس 2024</v>
      </c>
      <c r="C7" s="135"/>
      <c r="D7" s="135"/>
      <c r="E7" s="135"/>
      <c r="F7" s="135"/>
      <c r="G7" s="72" t="s">
        <v>51</v>
      </c>
      <c r="H7" s="73" t="str">
        <f>'1'!M13&amp;3</f>
        <v>السادس3</v>
      </c>
      <c r="I7" s="74" t="s">
        <v>28</v>
      </c>
      <c r="J7" s="73" t="str">
        <f>'1'!M11</f>
        <v>الرياضيات</v>
      </c>
      <c r="K7" s="14"/>
      <c r="L7" s="4"/>
    </row>
    <row r="8" spans="2:15" s="2" customFormat="1" ht="9.75" customHeight="1" x14ac:dyDescent="0.2">
      <c r="B8" s="136"/>
      <c r="C8" s="136"/>
      <c r="D8" s="136"/>
      <c r="E8" s="136"/>
      <c r="F8" s="18"/>
      <c r="G8" s="19"/>
      <c r="H8" s="19"/>
      <c r="I8" s="19"/>
      <c r="J8" s="75"/>
      <c r="K8" s="4"/>
      <c r="L8" s="4"/>
    </row>
    <row r="9" spans="2:15" s="2" customFormat="1" ht="15" customHeight="1" x14ac:dyDescent="0.3">
      <c r="B9" s="97" t="s">
        <v>6</v>
      </c>
      <c r="C9" s="98" t="str">
        <f>'1'!C9</f>
        <v>اسم الطالب</v>
      </c>
      <c r="D9" s="99" t="str">
        <f>'1'!D9</f>
        <v>القبلي</v>
      </c>
      <c r="E9" s="30" t="s">
        <v>5</v>
      </c>
      <c r="F9" s="99" t="str">
        <f>'1'!F9</f>
        <v>البعدي</v>
      </c>
      <c r="G9" s="29" t="s">
        <v>5</v>
      </c>
      <c r="H9" s="148" t="s">
        <v>55</v>
      </c>
      <c r="I9" s="149"/>
      <c r="J9" s="150"/>
      <c r="L9" s="4"/>
      <c r="M9" s="189"/>
      <c r="N9" s="189"/>
      <c r="O9" s="1"/>
    </row>
    <row r="10" spans="2:15" s="2" customFormat="1" ht="15" customHeight="1" x14ac:dyDescent="0.25">
      <c r="B10" s="97">
        <f>ROW()-9</f>
        <v>1</v>
      </c>
      <c r="C10" s="102"/>
      <c r="D10" s="103"/>
      <c r="E10" s="5" t="str">
        <f>IF(D10&gt;=18,"ممتاز",IF(D10&gt;=16,"جيد جداً",IF(D10&gt;=14,"جيد",IF(D10&gt;=10,"مقبول",IF(D10&gt;=1,"ضعيف","غائب")))))</f>
        <v>غائب</v>
      </c>
      <c r="F10" s="25"/>
      <c r="G10" s="27" t="str">
        <f>IF(F10&gt;=18,"ممتاز",IF(F10&gt;=16,"جيد جداً",IF(F10&gt;=14,"جيد",IF(F10&gt;=10,"مقبول",IF(F10&gt;=1,"ضعيف","غائب")))))</f>
        <v>غائب</v>
      </c>
      <c r="H10" s="140" t="str">
        <f>'1'!M20</f>
        <v>القبلي</v>
      </c>
      <c r="I10" s="141"/>
      <c r="J10" s="142"/>
      <c r="L10" s="4"/>
      <c r="M10" s="188"/>
      <c r="N10" s="188"/>
      <c r="O10" s="7"/>
    </row>
    <row r="11" spans="2:15" s="2" customFormat="1" x14ac:dyDescent="0.2">
      <c r="B11" s="97">
        <f t="shared" ref="B11:B49" si="0">ROW()-9</f>
        <v>2</v>
      </c>
      <c r="C11" s="102"/>
      <c r="D11" s="103"/>
      <c r="E11" s="5" t="str">
        <f t="shared" ref="E11:E49" si="1">IF(D11&gt;=18,"ممتاز",IF(D11&gt;=16,"جيد جداً",IF(D11&gt;=14,"جيد",IF(D11&gt;=10,"مقبول",IF(D11&gt;=1,"ضعيف","غائب")))))</f>
        <v>غائب</v>
      </c>
      <c r="F11" s="25"/>
      <c r="G11" s="25" t="str">
        <f t="shared" ref="G11:G49" si="2">IF(F11&gt;=18,"ممتاز",IF(F11&gt;=16,"جيد جداً",IF(F11&gt;=14,"جيد",IF(F11&gt;=10,"مقبول",IF(F11&gt;=1,"ضعيف","غائب")))))</f>
        <v>غائب</v>
      </c>
      <c r="H11" s="183" t="s">
        <v>62</v>
      </c>
      <c r="I11" s="184"/>
      <c r="J11" s="37">
        <f>COUNTA(D10:D49)</f>
        <v>0</v>
      </c>
      <c r="M11" s="188"/>
      <c r="N11" s="188"/>
      <c r="O11" s="7"/>
    </row>
    <row r="12" spans="2:15" s="2" customFormat="1" ht="15" customHeight="1" x14ac:dyDescent="0.2">
      <c r="B12" s="97">
        <f t="shared" si="0"/>
        <v>3</v>
      </c>
      <c r="C12" s="102"/>
      <c r="D12" s="103"/>
      <c r="E12" s="5" t="str">
        <f t="shared" si="1"/>
        <v>غائب</v>
      </c>
      <c r="F12" s="25"/>
      <c r="G12" s="25" t="str">
        <f t="shared" si="2"/>
        <v>غائب</v>
      </c>
      <c r="H12" s="132" t="s">
        <v>7</v>
      </c>
      <c r="I12" s="133"/>
      <c r="J12" s="34">
        <f>SUM(D10:D49)</f>
        <v>0</v>
      </c>
      <c r="L12" s="4"/>
      <c r="M12" s="188"/>
      <c r="N12" s="188"/>
      <c r="O12" s="7"/>
    </row>
    <row r="13" spans="2:15" s="2" customFormat="1" ht="15" customHeight="1" x14ac:dyDescent="0.2">
      <c r="B13" s="97">
        <f t="shared" si="0"/>
        <v>4</v>
      </c>
      <c r="C13" s="102"/>
      <c r="D13" s="103"/>
      <c r="E13" s="5" t="str">
        <f t="shared" si="1"/>
        <v>غائب</v>
      </c>
      <c r="F13" s="25"/>
      <c r="G13" s="25" t="str">
        <f t="shared" si="2"/>
        <v>غائب</v>
      </c>
      <c r="H13" s="132" t="s">
        <v>2</v>
      </c>
      <c r="I13" s="133"/>
      <c r="J13" s="34">
        <f>MAX(D10:D49)</f>
        <v>0</v>
      </c>
      <c r="L13" s="4"/>
      <c r="M13" s="188"/>
      <c r="N13" s="188"/>
      <c r="O13" s="7"/>
    </row>
    <row r="14" spans="2:15" s="2" customFormat="1" x14ac:dyDescent="0.2">
      <c r="B14" s="97">
        <f t="shared" si="0"/>
        <v>5</v>
      </c>
      <c r="C14" s="102"/>
      <c r="D14" s="103"/>
      <c r="E14" s="5" t="str">
        <f t="shared" si="1"/>
        <v>غائب</v>
      </c>
      <c r="F14" s="25"/>
      <c r="G14" s="25" t="str">
        <f t="shared" si="2"/>
        <v>غائب</v>
      </c>
      <c r="H14" s="132" t="s">
        <v>3</v>
      </c>
      <c r="I14" s="133"/>
      <c r="J14" s="34">
        <f>MIN(D10:D49)</f>
        <v>0</v>
      </c>
      <c r="M14" s="188"/>
      <c r="N14" s="188"/>
      <c r="O14" s="7"/>
    </row>
    <row r="15" spans="2:15" s="2" customFormat="1" x14ac:dyDescent="0.2">
      <c r="B15" s="97">
        <f t="shared" si="0"/>
        <v>6</v>
      </c>
      <c r="C15" s="102"/>
      <c r="D15" s="103"/>
      <c r="E15" s="5" t="str">
        <f t="shared" si="1"/>
        <v>غائب</v>
      </c>
      <c r="F15" s="25"/>
      <c r="G15" s="25" t="str">
        <f t="shared" si="2"/>
        <v>غائب</v>
      </c>
      <c r="H15" s="132" t="s">
        <v>4</v>
      </c>
      <c r="I15" s="133"/>
      <c r="J15" s="35" t="e">
        <f>AVERAGE(D10:D49)</f>
        <v>#DIV/0!</v>
      </c>
    </row>
    <row r="16" spans="2:15" s="2" customFormat="1" ht="15" customHeight="1" x14ac:dyDescent="0.25">
      <c r="B16" s="97">
        <f t="shared" si="0"/>
        <v>7</v>
      </c>
      <c r="C16" s="102"/>
      <c r="D16" s="103"/>
      <c r="E16" s="5" t="str">
        <f t="shared" si="1"/>
        <v>غائب</v>
      </c>
      <c r="F16" s="25"/>
      <c r="G16" s="25" t="str">
        <f t="shared" si="2"/>
        <v>غائب</v>
      </c>
      <c r="H16" s="186" t="s">
        <v>11</v>
      </c>
      <c r="I16" s="187"/>
      <c r="J16" s="38" t="e">
        <f>J12/J11/20</f>
        <v>#DIV/0!</v>
      </c>
      <c r="K16" s="4"/>
      <c r="L16" s="4"/>
      <c r="M16" s="21"/>
      <c r="N16" s="21"/>
      <c r="O16" s="21"/>
    </row>
    <row r="17" spans="2:15" s="2" customFormat="1" ht="15" customHeight="1" x14ac:dyDescent="0.2">
      <c r="B17" s="97">
        <f t="shared" si="0"/>
        <v>8</v>
      </c>
      <c r="C17" s="102"/>
      <c r="D17" s="103"/>
      <c r="E17" s="5" t="str">
        <f t="shared" si="1"/>
        <v>غائب</v>
      </c>
      <c r="F17" s="25"/>
      <c r="G17" s="27" t="str">
        <f t="shared" si="2"/>
        <v>غائب</v>
      </c>
      <c r="H17" s="148" t="s">
        <v>56</v>
      </c>
      <c r="I17" s="149"/>
      <c r="J17" s="150"/>
      <c r="L17" s="4"/>
      <c r="M17" s="22"/>
      <c r="N17" s="22"/>
      <c r="O17" s="23"/>
    </row>
    <row r="18" spans="2:15" s="2" customFormat="1" ht="15" x14ac:dyDescent="0.2">
      <c r="B18" s="97">
        <f t="shared" si="0"/>
        <v>9</v>
      </c>
      <c r="C18" s="102"/>
      <c r="D18" s="103"/>
      <c r="E18" s="5" t="str">
        <f t="shared" si="1"/>
        <v>غائب</v>
      </c>
      <c r="F18" s="25"/>
      <c r="G18" s="27" t="str">
        <f t="shared" si="2"/>
        <v>غائب</v>
      </c>
      <c r="H18" s="145" t="str">
        <f>'1'!M20</f>
        <v>القبلي</v>
      </c>
      <c r="I18" s="146"/>
      <c r="J18" s="147"/>
      <c r="M18" s="24"/>
      <c r="N18" s="24"/>
      <c r="O18" s="7"/>
    </row>
    <row r="19" spans="2:15" s="2" customFormat="1" x14ac:dyDescent="0.2">
      <c r="B19" s="97">
        <f t="shared" si="0"/>
        <v>10</v>
      </c>
      <c r="C19" s="102"/>
      <c r="D19" s="103"/>
      <c r="E19" s="5" t="str">
        <f t="shared" si="1"/>
        <v>غائب</v>
      </c>
      <c r="F19" s="25"/>
      <c r="G19" s="25" t="str">
        <f t="shared" si="2"/>
        <v>غائب</v>
      </c>
      <c r="H19" s="183" t="s">
        <v>8</v>
      </c>
      <c r="I19" s="184"/>
      <c r="J19" s="28">
        <f>COUNTIF(E10:E49,"ممتاز")</f>
        <v>0</v>
      </c>
      <c r="M19" s="24"/>
      <c r="N19" s="24"/>
      <c r="O19" s="7"/>
    </row>
    <row r="20" spans="2:15" s="2" customFormat="1" x14ac:dyDescent="0.2">
      <c r="B20" s="97">
        <f t="shared" si="0"/>
        <v>11</v>
      </c>
      <c r="C20" s="102"/>
      <c r="D20" s="103"/>
      <c r="E20" s="5" t="str">
        <f t="shared" si="1"/>
        <v>غائب</v>
      </c>
      <c r="F20" s="25"/>
      <c r="G20" s="25" t="str">
        <f t="shared" si="2"/>
        <v>غائب</v>
      </c>
      <c r="H20" s="132" t="s">
        <v>16</v>
      </c>
      <c r="I20" s="133"/>
      <c r="J20" s="6">
        <f>COUNTIF(E10:E49,"جيد جداً")</f>
        <v>0</v>
      </c>
      <c r="M20" s="24"/>
      <c r="N20" s="24"/>
      <c r="O20" s="7"/>
    </row>
    <row r="21" spans="2:15" s="2" customFormat="1" x14ac:dyDescent="0.2">
      <c r="B21" s="97">
        <f t="shared" si="0"/>
        <v>12</v>
      </c>
      <c r="C21" s="102"/>
      <c r="D21" s="103"/>
      <c r="E21" s="5" t="str">
        <f t="shared" si="1"/>
        <v>غائب</v>
      </c>
      <c r="F21" s="25"/>
      <c r="G21" s="25" t="str">
        <f t="shared" si="2"/>
        <v>غائب</v>
      </c>
      <c r="H21" s="132" t="s">
        <v>17</v>
      </c>
      <c r="I21" s="133"/>
      <c r="J21" s="6">
        <f>COUNTIF(E10:E49,"جيد")</f>
        <v>0</v>
      </c>
      <c r="M21" s="24"/>
      <c r="N21" s="24"/>
      <c r="O21" s="15"/>
    </row>
    <row r="22" spans="2:15" s="2" customFormat="1" x14ac:dyDescent="0.2">
      <c r="B22" s="97">
        <f t="shared" si="0"/>
        <v>13</v>
      </c>
      <c r="C22" s="102"/>
      <c r="D22" s="103"/>
      <c r="E22" s="5" t="str">
        <f t="shared" si="1"/>
        <v>غائب</v>
      </c>
      <c r="F22" s="25"/>
      <c r="G22" s="25" t="str">
        <f t="shared" si="2"/>
        <v>غائب</v>
      </c>
      <c r="H22" s="132" t="s">
        <v>18</v>
      </c>
      <c r="I22" s="133"/>
      <c r="J22" s="6">
        <f>COUNTIF(E10:E49,"مقبول")</f>
        <v>0</v>
      </c>
      <c r="M22" s="24"/>
      <c r="N22" s="24"/>
      <c r="O22" s="16"/>
    </row>
    <row r="23" spans="2:15" s="2" customFormat="1" x14ac:dyDescent="0.2">
      <c r="B23" s="97">
        <f t="shared" si="0"/>
        <v>14</v>
      </c>
      <c r="C23" s="102"/>
      <c r="D23" s="103"/>
      <c r="E23" s="5" t="str">
        <f t="shared" si="1"/>
        <v>غائب</v>
      </c>
      <c r="F23" s="25"/>
      <c r="G23" s="25" t="str">
        <f t="shared" si="2"/>
        <v>غائب</v>
      </c>
      <c r="H23" s="132" t="s">
        <v>9</v>
      </c>
      <c r="I23" s="133"/>
      <c r="J23" s="6">
        <f>COUNTIF(E10:E49,"ضعيف")</f>
        <v>0</v>
      </c>
    </row>
    <row r="24" spans="2:15" s="2" customFormat="1" x14ac:dyDescent="0.2">
      <c r="B24" s="97">
        <f t="shared" si="0"/>
        <v>15</v>
      </c>
      <c r="C24" s="102"/>
      <c r="D24" s="103"/>
      <c r="E24" s="5" t="str">
        <f t="shared" si="1"/>
        <v>غائب</v>
      </c>
      <c r="F24" s="25"/>
      <c r="G24" s="25" t="str">
        <f t="shared" si="2"/>
        <v>غائب</v>
      </c>
      <c r="H24" s="132" t="s">
        <v>20</v>
      </c>
      <c r="I24" s="133"/>
      <c r="J24" s="6">
        <f>COUNTIF(E10:E49,"غائب")</f>
        <v>40</v>
      </c>
    </row>
    <row r="25" spans="2:15" s="2" customFormat="1" x14ac:dyDescent="0.2">
      <c r="B25" s="97">
        <f t="shared" si="0"/>
        <v>16</v>
      </c>
      <c r="C25" s="102"/>
      <c r="D25" s="103"/>
      <c r="E25" s="5" t="str">
        <f t="shared" si="1"/>
        <v>غائب</v>
      </c>
      <c r="F25" s="25"/>
      <c r="G25" s="25" t="str">
        <f t="shared" si="2"/>
        <v>غائب</v>
      </c>
      <c r="H25" s="180"/>
      <c r="I25" s="181"/>
      <c r="J25" s="182"/>
    </row>
    <row r="26" spans="2:15" s="2" customFormat="1" ht="15" x14ac:dyDescent="0.2">
      <c r="B26" s="97">
        <f t="shared" si="0"/>
        <v>17</v>
      </c>
      <c r="C26" s="102"/>
      <c r="D26" s="103"/>
      <c r="E26" s="5" t="str">
        <f t="shared" si="1"/>
        <v>غائب</v>
      </c>
      <c r="F26" s="25"/>
      <c r="G26" s="27" t="str">
        <f t="shared" si="2"/>
        <v>غائب</v>
      </c>
      <c r="H26" s="148" t="s">
        <v>55</v>
      </c>
      <c r="I26" s="149"/>
      <c r="J26" s="150"/>
    </row>
    <row r="27" spans="2:15" s="2" customFormat="1" ht="15" x14ac:dyDescent="0.25">
      <c r="B27" s="97">
        <f t="shared" si="0"/>
        <v>18</v>
      </c>
      <c r="C27" s="102"/>
      <c r="D27" s="103"/>
      <c r="E27" s="5" t="str">
        <f t="shared" si="1"/>
        <v>غائب</v>
      </c>
      <c r="F27" s="25"/>
      <c r="G27" s="27" t="str">
        <f t="shared" si="2"/>
        <v>غائب</v>
      </c>
      <c r="H27" s="140" t="str">
        <f>'1'!M21</f>
        <v>البعدي</v>
      </c>
      <c r="I27" s="141"/>
      <c r="J27" s="142"/>
    </row>
    <row r="28" spans="2:15" s="2" customFormat="1" x14ac:dyDescent="0.2">
      <c r="B28" s="97">
        <f t="shared" si="0"/>
        <v>19</v>
      </c>
      <c r="C28" s="102"/>
      <c r="D28" s="103"/>
      <c r="E28" s="5" t="str">
        <f t="shared" si="1"/>
        <v>غائب</v>
      </c>
      <c r="F28" s="25"/>
      <c r="G28" s="25" t="str">
        <f t="shared" si="2"/>
        <v>غائب</v>
      </c>
      <c r="H28" s="183" t="s">
        <v>62</v>
      </c>
      <c r="I28" s="184"/>
      <c r="J28" s="37">
        <f>COUNTA(F10:F49)</f>
        <v>0</v>
      </c>
    </row>
    <row r="29" spans="2:15" s="2" customFormat="1" x14ac:dyDescent="0.2">
      <c r="B29" s="97">
        <f t="shared" si="0"/>
        <v>20</v>
      </c>
      <c r="C29" s="102"/>
      <c r="D29" s="103"/>
      <c r="E29" s="5" t="str">
        <f t="shared" si="1"/>
        <v>غائب</v>
      </c>
      <c r="F29" s="25"/>
      <c r="G29" s="25" t="str">
        <f t="shared" si="2"/>
        <v>غائب</v>
      </c>
      <c r="H29" s="132" t="s">
        <v>7</v>
      </c>
      <c r="I29" s="133"/>
      <c r="J29" s="34">
        <f>SUM(F10:F49)</f>
        <v>0</v>
      </c>
    </row>
    <row r="30" spans="2:15" s="2" customFormat="1" x14ac:dyDescent="0.2">
      <c r="B30" s="97">
        <f t="shared" si="0"/>
        <v>21</v>
      </c>
      <c r="C30" s="102"/>
      <c r="D30" s="103"/>
      <c r="E30" s="5" t="str">
        <f t="shared" si="1"/>
        <v>غائب</v>
      </c>
      <c r="F30" s="25"/>
      <c r="G30" s="25" t="str">
        <f t="shared" si="2"/>
        <v>غائب</v>
      </c>
      <c r="H30" s="132" t="s">
        <v>2</v>
      </c>
      <c r="I30" s="133"/>
      <c r="J30" s="34">
        <f>MAX(F10:F49)</f>
        <v>0</v>
      </c>
    </row>
    <row r="31" spans="2:15" s="2" customFormat="1" x14ac:dyDescent="0.2">
      <c r="B31" s="97">
        <f t="shared" si="0"/>
        <v>22</v>
      </c>
      <c r="C31" s="102"/>
      <c r="D31" s="103"/>
      <c r="E31" s="5" t="str">
        <f t="shared" si="1"/>
        <v>غائب</v>
      </c>
      <c r="F31" s="25"/>
      <c r="G31" s="25" t="str">
        <f t="shared" si="2"/>
        <v>غائب</v>
      </c>
      <c r="H31" s="132" t="s">
        <v>3</v>
      </c>
      <c r="I31" s="133"/>
      <c r="J31" s="34">
        <f>MIN(F10:F49)</f>
        <v>0</v>
      </c>
    </row>
    <row r="32" spans="2:15" s="2" customFormat="1" x14ac:dyDescent="0.2">
      <c r="B32" s="97">
        <f t="shared" si="0"/>
        <v>23</v>
      </c>
      <c r="C32" s="102"/>
      <c r="D32" s="103"/>
      <c r="E32" s="5" t="str">
        <f t="shared" si="1"/>
        <v>غائب</v>
      </c>
      <c r="F32" s="25"/>
      <c r="G32" s="25" t="str">
        <f t="shared" si="2"/>
        <v>غائب</v>
      </c>
      <c r="H32" s="132" t="s">
        <v>4</v>
      </c>
      <c r="I32" s="133"/>
      <c r="J32" s="35" t="e">
        <f>AVERAGE(F10:F49)</f>
        <v>#DIV/0!</v>
      </c>
    </row>
    <row r="33" spans="2:10" s="2" customFormat="1" x14ac:dyDescent="0.2">
      <c r="B33" s="97">
        <f t="shared" si="0"/>
        <v>24</v>
      </c>
      <c r="C33" s="102"/>
      <c r="D33" s="103"/>
      <c r="E33" s="5" t="str">
        <f t="shared" si="1"/>
        <v>غائب</v>
      </c>
      <c r="F33" s="25"/>
      <c r="G33" s="25" t="str">
        <f t="shared" si="2"/>
        <v>غائب</v>
      </c>
      <c r="H33" s="143" t="s">
        <v>11</v>
      </c>
      <c r="I33" s="143"/>
      <c r="J33" s="76" t="e">
        <f>J29/J28/20</f>
        <v>#DIV/0!</v>
      </c>
    </row>
    <row r="34" spans="2:10" s="2" customFormat="1" ht="15" x14ac:dyDescent="0.2">
      <c r="B34" s="97">
        <f t="shared" si="0"/>
        <v>25</v>
      </c>
      <c r="C34" s="102"/>
      <c r="D34" s="103"/>
      <c r="E34" s="5" t="str">
        <f t="shared" si="1"/>
        <v>غائب</v>
      </c>
      <c r="F34" s="25"/>
      <c r="G34" s="27" t="str">
        <f t="shared" si="2"/>
        <v>غائب</v>
      </c>
      <c r="H34" s="148" t="s">
        <v>56</v>
      </c>
      <c r="I34" s="149"/>
      <c r="J34" s="150"/>
    </row>
    <row r="35" spans="2:10" s="2" customFormat="1" ht="15" x14ac:dyDescent="0.2">
      <c r="B35" s="97">
        <f t="shared" si="0"/>
        <v>26</v>
      </c>
      <c r="C35" s="102"/>
      <c r="D35" s="103"/>
      <c r="E35" s="5" t="str">
        <f t="shared" si="1"/>
        <v>غائب</v>
      </c>
      <c r="F35" s="25"/>
      <c r="G35" s="27" t="str">
        <f t="shared" si="2"/>
        <v>غائب</v>
      </c>
      <c r="H35" s="145" t="str">
        <f>'1'!M21</f>
        <v>البعدي</v>
      </c>
      <c r="I35" s="146"/>
      <c r="J35" s="147"/>
    </row>
    <row r="36" spans="2:10" s="2" customFormat="1" x14ac:dyDescent="0.2">
      <c r="B36" s="97">
        <f t="shared" si="0"/>
        <v>27</v>
      </c>
      <c r="C36" s="102"/>
      <c r="D36" s="103"/>
      <c r="E36" s="5" t="str">
        <f t="shared" si="1"/>
        <v>غائب</v>
      </c>
      <c r="F36" s="25"/>
      <c r="G36" s="25" t="str">
        <f t="shared" si="2"/>
        <v>غائب</v>
      </c>
      <c r="H36" s="143" t="s">
        <v>8</v>
      </c>
      <c r="I36" s="143"/>
      <c r="J36" s="6">
        <f>COUNTIF(G10:G49,"ممتاز")</f>
        <v>0</v>
      </c>
    </row>
    <row r="37" spans="2:10" s="2" customFormat="1" x14ac:dyDescent="0.2">
      <c r="B37" s="97">
        <f t="shared" si="0"/>
        <v>28</v>
      </c>
      <c r="C37" s="102"/>
      <c r="D37" s="103"/>
      <c r="E37" s="5" t="str">
        <f t="shared" si="1"/>
        <v>غائب</v>
      </c>
      <c r="F37" s="25"/>
      <c r="G37" s="25" t="str">
        <f t="shared" si="2"/>
        <v>غائب</v>
      </c>
      <c r="H37" s="132" t="s">
        <v>16</v>
      </c>
      <c r="I37" s="133"/>
      <c r="J37" s="6">
        <f>COUNTIF(G10:G49,"جيد جداً")</f>
        <v>0</v>
      </c>
    </row>
    <row r="38" spans="2:10" s="2" customFormat="1" x14ac:dyDescent="0.2">
      <c r="B38" s="97">
        <f t="shared" si="0"/>
        <v>29</v>
      </c>
      <c r="C38" s="102"/>
      <c r="D38" s="103"/>
      <c r="E38" s="5" t="str">
        <f t="shared" si="1"/>
        <v>غائب</v>
      </c>
      <c r="F38" s="25"/>
      <c r="G38" s="25" t="str">
        <f t="shared" si="2"/>
        <v>غائب</v>
      </c>
      <c r="H38" s="132" t="s">
        <v>17</v>
      </c>
      <c r="I38" s="133"/>
      <c r="J38" s="6">
        <f>COUNTIF(G10:G49,"جيد")</f>
        <v>0</v>
      </c>
    </row>
    <row r="39" spans="2:10" s="2" customFormat="1" x14ac:dyDescent="0.2">
      <c r="B39" s="97">
        <f t="shared" si="0"/>
        <v>30</v>
      </c>
      <c r="C39" s="102"/>
      <c r="D39" s="103"/>
      <c r="E39" s="5" t="str">
        <f t="shared" si="1"/>
        <v>غائب</v>
      </c>
      <c r="F39" s="25"/>
      <c r="G39" s="25" t="str">
        <f t="shared" si="2"/>
        <v>غائب</v>
      </c>
      <c r="H39" s="132" t="s">
        <v>18</v>
      </c>
      <c r="I39" s="133"/>
      <c r="J39" s="6">
        <f>COUNTIF(G10:G49,"مقبول")</f>
        <v>0</v>
      </c>
    </row>
    <row r="40" spans="2:10" s="2" customFormat="1" x14ac:dyDescent="0.2">
      <c r="B40" s="97">
        <f t="shared" si="0"/>
        <v>31</v>
      </c>
      <c r="C40" s="102"/>
      <c r="D40" s="103"/>
      <c r="E40" s="5" t="str">
        <f t="shared" si="1"/>
        <v>غائب</v>
      </c>
      <c r="F40" s="25"/>
      <c r="G40" s="25" t="str">
        <f t="shared" si="2"/>
        <v>غائب</v>
      </c>
      <c r="H40" s="132" t="s">
        <v>9</v>
      </c>
      <c r="I40" s="133"/>
      <c r="J40" s="6">
        <f>COUNTIF(G10:G49,"ضعيف")</f>
        <v>0</v>
      </c>
    </row>
    <row r="41" spans="2:10" s="2" customFormat="1" x14ac:dyDescent="0.2">
      <c r="B41" s="97">
        <f t="shared" si="0"/>
        <v>32</v>
      </c>
      <c r="C41" s="102"/>
      <c r="D41" s="103"/>
      <c r="E41" s="5" t="str">
        <f t="shared" si="1"/>
        <v>غائب</v>
      </c>
      <c r="F41" s="25"/>
      <c r="G41" s="25" t="str">
        <f t="shared" si="2"/>
        <v>غائب</v>
      </c>
      <c r="H41" s="132" t="s">
        <v>20</v>
      </c>
      <c r="I41" s="133"/>
      <c r="J41" s="6">
        <f>COUNTIF(G10:G49,"غائب")</f>
        <v>40</v>
      </c>
    </row>
    <row r="42" spans="2:10" s="2" customFormat="1" ht="15.75" customHeight="1" x14ac:dyDescent="0.2">
      <c r="B42" s="97">
        <f t="shared" si="0"/>
        <v>33</v>
      </c>
      <c r="C42" s="102"/>
      <c r="D42" s="103"/>
      <c r="E42" s="5" t="str">
        <f t="shared" si="1"/>
        <v>غائب</v>
      </c>
      <c r="F42" s="25"/>
      <c r="G42" s="25" t="str">
        <f t="shared" si="2"/>
        <v>غائب</v>
      </c>
      <c r="H42" s="166" t="s">
        <v>57</v>
      </c>
      <c r="I42" s="167"/>
      <c r="J42" s="168"/>
    </row>
    <row r="43" spans="2:10" s="2" customFormat="1" ht="15" customHeight="1" x14ac:dyDescent="0.2">
      <c r="B43" s="97">
        <f t="shared" si="0"/>
        <v>34</v>
      </c>
      <c r="C43" s="102"/>
      <c r="D43" s="103"/>
      <c r="E43" s="5" t="str">
        <f t="shared" si="1"/>
        <v>غائب</v>
      </c>
      <c r="F43" s="25"/>
      <c r="G43" s="25" t="str">
        <f t="shared" si="2"/>
        <v>غائب</v>
      </c>
      <c r="H43" s="169" t="str">
        <f>'1'!M20</f>
        <v>القبلي</v>
      </c>
      <c r="I43" s="170"/>
      <c r="J43" s="171"/>
    </row>
    <row r="44" spans="2:10" x14ac:dyDescent="0.2">
      <c r="B44" s="97">
        <f t="shared" si="0"/>
        <v>35</v>
      </c>
      <c r="C44" s="102"/>
      <c r="D44" s="103"/>
      <c r="E44" s="5" t="str">
        <f t="shared" si="1"/>
        <v>غائب</v>
      </c>
      <c r="F44" s="25"/>
      <c r="G44" s="25" t="str">
        <f t="shared" si="2"/>
        <v>غائب</v>
      </c>
      <c r="H44" s="161" t="e">
        <f>J16</f>
        <v>#DIV/0!</v>
      </c>
      <c r="I44" s="164"/>
      <c r="J44" s="165"/>
    </row>
    <row r="45" spans="2:10" x14ac:dyDescent="0.2">
      <c r="B45" s="97">
        <f t="shared" si="0"/>
        <v>36</v>
      </c>
      <c r="C45" s="102"/>
      <c r="D45" s="103"/>
      <c r="E45" s="5" t="str">
        <f t="shared" si="1"/>
        <v>غائب</v>
      </c>
      <c r="F45" s="25"/>
      <c r="G45" s="25" t="str">
        <f t="shared" si="2"/>
        <v>غائب</v>
      </c>
      <c r="H45" s="166" t="s">
        <v>57</v>
      </c>
      <c r="I45" s="167"/>
      <c r="J45" s="168"/>
    </row>
    <row r="46" spans="2:10" x14ac:dyDescent="0.2">
      <c r="B46" s="97">
        <f t="shared" si="0"/>
        <v>37</v>
      </c>
      <c r="C46" s="102"/>
      <c r="D46" s="103"/>
      <c r="E46" s="5" t="str">
        <f t="shared" si="1"/>
        <v>غائب</v>
      </c>
      <c r="F46" s="25"/>
      <c r="G46" s="25" t="str">
        <f t="shared" si="2"/>
        <v>غائب</v>
      </c>
      <c r="H46" s="169" t="str">
        <f>'1'!M21</f>
        <v>البعدي</v>
      </c>
      <c r="I46" s="170"/>
      <c r="J46" s="171"/>
    </row>
    <row r="47" spans="2:10" x14ac:dyDescent="0.2">
      <c r="B47" s="97">
        <f t="shared" si="0"/>
        <v>38</v>
      </c>
      <c r="C47" s="102"/>
      <c r="D47" s="103"/>
      <c r="E47" s="5" t="str">
        <f t="shared" si="1"/>
        <v>غائب</v>
      </c>
      <c r="F47" s="25"/>
      <c r="G47" s="25" t="str">
        <f t="shared" si="2"/>
        <v>غائب</v>
      </c>
      <c r="H47" s="161" t="e">
        <f>J33</f>
        <v>#DIV/0!</v>
      </c>
      <c r="I47" s="164"/>
      <c r="J47" s="165"/>
    </row>
    <row r="48" spans="2:10" x14ac:dyDescent="0.2">
      <c r="B48" s="97">
        <f t="shared" si="0"/>
        <v>39</v>
      </c>
      <c r="C48" s="102"/>
      <c r="D48" s="103"/>
      <c r="E48" s="5" t="str">
        <f t="shared" si="1"/>
        <v>غائب</v>
      </c>
      <c r="F48" s="25"/>
      <c r="G48" s="25" t="str">
        <f t="shared" si="2"/>
        <v>غائب</v>
      </c>
      <c r="H48" s="155" t="s">
        <v>26</v>
      </c>
      <c r="I48" s="156"/>
      <c r="J48" s="159" t="e">
        <f>H47-H44</f>
        <v>#DIV/0!</v>
      </c>
    </row>
    <row r="49" spans="2:11" x14ac:dyDescent="0.2">
      <c r="B49" s="97">
        <f t="shared" si="0"/>
        <v>40</v>
      </c>
      <c r="C49" s="102"/>
      <c r="D49" s="103"/>
      <c r="E49" s="5" t="str">
        <f t="shared" si="1"/>
        <v>غائب</v>
      </c>
      <c r="F49" s="25"/>
      <c r="G49" s="25" t="str">
        <f t="shared" si="2"/>
        <v>غائب</v>
      </c>
      <c r="H49" s="157"/>
      <c r="I49" s="158"/>
      <c r="J49" s="185"/>
    </row>
    <row r="50" spans="2:11" ht="7.5" customHeight="1" x14ac:dyDescent="0.2">
      <c r="B50" s="18"/>
      <c r="C50" s="18"/>
      <c r="D50" s="100"/>
      <c r="E50" s="101"/>
      <c r="F50" s="18"/>
      <c r="G50" s="18"/>
      <c r="H50" s="18"/>
      <c r="I50" s="18"/>
      <c r="J50" s="18"/>
    </row>
    <row r="51" spans="2:11" ht="15.75" x14ac:dyDescent="0.3">
      <c r="B51" s="153" t="s">
        <v>31</v>
      </c>
      <c r="C51" s="153"/>
      <c r="D51" s="153"/>
      <c r="E51" s="154"/>
      <c r="F51" s="154"/>
      <c r="G51" s="138" t="s">
        <v>49</v>
      </c>
      <c r="H51" s="138"/>
      <c r="I51" s="138"/>
      <c r="J51" s="138"/>
      <c r="K51" s="13"/>
    </row>
    <row r="52" spans="2:11" ht="15.75" x14ac:dyDescent="0.3">
      <c r="B52" s="154" t="str">
        <f>'1'!M15</f>
        <v>أ. سفيان عيد الصاعدي</v>
      </c>
      <c r="C52" s="154"/>
      <c r="D52" s="154"/>
      <c r="E52" s="154"/>
      <c r="F52" s="154"/>
      <c r="G52" s="139" t="str">
        <f>'1'!M17</f>
        <v>قناة التيليجرام سفيان الصاعدي</v>
      </c>
      <c r="H52" s="139"/>
      <c r="I52" s="139"/>
      <c r="J52" s="139"/>
      <c r="K52" s="13"/>
    </row>
  </sheetData>
  <sheetProtection algorithmName="SHA-512" hashValue="d1eri+qDLMpq1TIRN3YqmNXJ0GwseI9VG7FsKrKW1ZsicU2J59fcwQfbp1tU+p0lIZsVjjay5TcwtUuBo6S5fg==" saltValue="jPyopA8WTlBIxMDEGRo2xQ==" spinCount="100000" sheet="1" formatCells="0" formatColumns="0" formatRows="0" insertColumns="0" insertRows="0" deleteColumns="0" deleteRows="0" selectLockedCells="1" sort="0" autoFilter="0" pivotTables="0"/>
  <mergeCells count="61">
    <mergeCell ref="B6:E6"/>
    <mergeCell ref="D1:H1"/>
    <mergeCell ref="D2:H2"/>
    <mergeCell ref="D3:H3"/>
    <mergeCell ref="D4:H4"/>
    <mergeCell ref="D5:H5"/>
    <mergeCell ref="B7:F7"/>
    <mergeCell ref="B8:E8"/>
    <mergeCell ref="H9:J9"/>
    <mergeCell ref="M9:N9"/>
    <mergeCell ref="H10:J10"/>
    <mergeCell ref="M10:N10"/>
    <mergeCell ref="H18:J18"/>
    <mergeCell ref="H11:I11"/>
    <mergeCell ref="M11:N11"/>
    <mergeCell ref="H12:I12"/>
    <mergeCell ref="M12:N12"/>
    <mergeCell ref="H13:I13"/>
    <mergeCell ref="M13:N13"/>
    <mergeCell ref="H14:I14"/>
    <mergeCell ref="M14:N14"/>
    <mergeCell ref="H15:I15"/>
    <mergeCell ref="H16:I16"/>
    <mergeCell ref="H17:J17"/>
    <mergeCell ref="H41:I41"/>
    <mergeCell ref="H42:J42"/>
    <mergeCell ref="H43:J43"/>
    <mergeCell ref="H30:I30"/>
    <mergeCell ref="H19:I19"/>
    <mergeCell ref="H20:I20"/>
    <mergeCell ref="H21:I21"/>
    <mergeCell ref="H22:I22"/>
    <mergeCell ref="H23:I23"/>
    <mergeCell ref="H24:I24"/>
    <mergeCell ref="H25:J25"/>
    <mergeCell ref="H26:J26"/>
    <mergeCell ref="H27:J27"/>
    <mergeCell ref="H28:I28"/>
    <mergeCell ref="H29:I29"/>
    <mergeCell ref="H36:I36"/>
    <mergeCell ref="H37:I37"/>
    <mergeCell ref="H38:I38"/>
    <mergeCell ref="H39:I39"/>
    <mergeCell ref="H40:I40"/>
    <mergeCell ref="H31:I31"/>
    <mergeCell ref="H32:I32"/>
    <mergeCell ref="H33:I33"/>
    <mergeCell ref="H34:J34"/>
    <mergeCell ref="H35:J35"/>
    <mergeCell ref="B52:D52"/>
    <mergeCell ref="E52:F52"/>
    <mergeCell ref="G52:J52"/>
    <mergeCell ref="H44:J44"/>
    <mergeCell ref="H47:J47"/>
    <mergeCell ref="H48:I49"/>
    <mergeCell ref="J48:J49"/>
    <mergeCell ref="B51:D51"/>
    <mergeCell ref="E51:F51"/>
    <mergeCell ref="G51:J51"/>
    <mergeCell ref="H45:J45"/>
    <mergeCell ref="H46:J46"/>
  </mergeCells>
  <conditionalFormatting sqref="E10:E50">
    <cfRule type="containsText" dxfId="39" priority="1" operator="containsText" text="ضعيف">
      <formula>NOT(ISERROR(SEARCH("ضعيف",E10)))</formula>
    </cfRule>
    <cfRule type="containsText" dxfId="38" priority="4" operator="containsText" text="ضعيف">
      <formula>NOT(ISERROR(SEARCH("ضعيف",E10)))</formula>
    </cfRule>
    <cfRule type="containsText" dxfId="37" priority="5" operator="containsText" text="مقبول">
      <formula>NOT(ISERROR(SEARCH("مقبول",E10)))</formula>
    </cfRule>
    <cfRule type="containsText" dxfId="36" priority="8" operator="containsText" text="جيد">
      <formula>NOT(ISERROR(SEARCH("جيد",E10)))</formula>
    </cfRule>
    <cfRule type="containsText" dxfId="35" priority="9" operator="containsText" text="جيد جداً">
      <formula>NOT(ISERROR(SEARCH("جيد جداً",E10)))</formula>
    </cfRule>
    <cfRule type="containsText" dxfId="34" priority="10" operator="containsText" text="ممتاز">
      <formula>NOT(ISERROR(SEARCH("ممتاز",E10)))</formula>
    </cfRule>
  </conditionalFormatting>
  <conditionalFormatting sqref="G10:G49">
    <cfRule type="containsText" dxfId="33" priority="2" operator="containsText" text="ضعيف">
      <formula>NOT(ISERROR(SEARCH("ضعيف",G10)))</formula>
    </cfRule>
    <cfRule type="containsText" dxfId="32" priority="3" operator="containsText" text="مقبول">
      <formula>NOT(ISERROR(SEARCH("مقبول",G10)))</formula>
    </cfRule>
    <cfRule type="containsText" dxfId="31" priority="6" operator="containsText" text="ممتاز">
      <formula>NOT(ISERROR(SEARCH("ممتاز",G10)))</formula>
    </cfRule>
    <cfRule type="containsText" dxfId="30" priority="7" operator="containsText" text="جيد">
      <formula>NOT(ISERROR(SEARCH("جيد",G10)))</formula>
    </cfRule>
  </conditionalFormatting>
  <pageMargins left="0.25" right="0.25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4AB00-3EF5-45D7-9601-3139DF86D93B}">
  <sheetPr>
    <tabColor rgb="FFFF0000"/>
  </sheetPr>
  <dimension ref="B1:O52"/>
  <sheetViews>
    <sheetView showGridLines="0" rightToLeft="1" zoomScale="110" zoomScaleNormal="110" workbookViewId="0">
      <selection activeCell="C10" sqref="C10"/>
    </sheetView>
  </sheetViews>
  <sheetFormatPr defaultRowHeight="14.25" x14ac:dyDescent="0.2"/>
  <cols>
    <col min="1" max="1" width="1.125" customWidth="1"/>
    <col min="2" max="2" width="3.375" customWidth="1"/>
    <col min="3" max="3" width="19.125" customWidth="1"/>
    <col min="4" max="7" width="9" customWidth="1"/>
    <col min="11" max="11" width="9" customWidth="1"/>
  </cols>
  <sheetData>
    <row r="1" spans="2:15" s="2" customFormat="1" ht="14.25" customHeight="1" x14ac:dyDescent="0.2">
      <c r="B1" s="96"/>
      <c r="C1" s="96"/>
      <c r="D1" s="131" t="s">
        <v>1</v>
      </c>
      <c r="E1" s="131"/>
      <c r="F1" s="131"/>
      <c r="G1" s="131"/>
      <c r="H1" s="131"/>
      <c r="I1" s="96"/>
      <c r="J1" s="96"/>
    </row>
    <row r="2" spans="2:15" s="2" customFormat="1" ht="18" customHeight="1" x14ac:dyDescent="0.2">
      <c r="B2" s="96"/>
      <c r="C2" s="96"/>
      <c r="D2" s="131" t="s">
        <v>0</v>
      </c>
      <c r="E2" s="131"/>
      <c r="F2" s="131"/>
      <c r="G2" s="131"/>
      <c r="H2" s="131"/>
      <c r="I2" s="96"/>
      <c r="J2" s="96"/>
    </row>
    <row r="3" spans="2:15" s="2" customFormat="1" ht="18" customHeight="1" x14ac:dyDescent="0.2">
      <c r="B3" s="96"/>
      <c r="C3" s="96"/>
      <c r="D3" s="131" t="str">
        <f>'1'!M4</f>
        <v>الإدارة العامة للتعلم بمنطقة المدينة المنورة</v>
      </c>
      <c r="E3" s="131"/>
      <c r="F3" s="131"/>
      <c r="G3" s="131"/>
      <c r="H3" s="131"/>
      <c r="I3" s="96"/>
      <c r="J3" s="96"/>
    </row>
    <row r="4" spans="2:15" s="2" customFormat="1" ht="16.5" customHeight="1" x14ac:dyDescent="0.2">
      <c r="B4" s="96"/>
      <c r="C4" s="96"/>
      <c r="D4" s="131" t="str">
        <f>'1'!M5</f>
        <v>مكتب تعليم العوالي</v>
      </c>
      <c r="E4" s="131"/>
      <c r="F4" s="131"/>
      <c r="G4" s="131"/>
      <c r="H4" s="131"/>
      <c r="I4" s="96"/>
      <c r="J4" s="96"/>
      <c r="K4" s="4"/>
      <c r="L4" s="4"/>
    </row>
    <row r="5" spans="2:15" s="2" customFormat="1" ht="16.5" customHeight="1" x14ac:dyDescent="0.2">
      <c r="B5" s="96"/>
      <c r="C5" s="96"/>
      <c r="D5" s="131" t="str">
        <f>'1'!M7</f>
        <v>مدرسة الفيصلية الابتدائية</v>
      </c>
      <c r="E5" s="131"/>
      <c r="F5" s="131"/>
      <c r="G5" s="131"/>
      <c r="H5" s="131"/>
      <c r="I5" s="96"/>
      <c r="J5" s="96"/>
      <c r="K5" s="4"/>
      <c r="L5" s="4"/>
    </row>
    <row r="6" spans="2:15" s="2" customFormat="1" ht="7.5" customHeight="1" x14ac:dyDescent="0.2">
      <c r="B6" s="134"/>
      <c r="C6" s="134"/>
      <c r="D6" s="134"/>
      <c r="E6" s="134"/>
      <c r="F6" s="18"/>
      <c r="G6" s="18"/>
      <c r="H6" s="18"/>
      <c r="I6" s="18"/>
      <c r="J6" s="18"/>
    </row>
    <row r="7" spans="2:15" s="2" customFormat="1" ht="18" customHeight="1" x14ac:dyDescent="0.2">
      <c r="B7" s="135" t="str">
        <f>'1'!M19</f>
        <v>كشف متابعة الاختبارات القبلية والبعدية لتهيئة الطلاب لاختبار نافس 2024</v>
      </c>
      <c r="C7" s="135"/>
      <c r="D7" s="135"/>
      <c r="E7" s="135"/>
      <c r="F7" s="135"/>
      <c r="G7" s="72" t="s">
        <v>51</v>
      </c>
      <c r="H7" s="73" t="str">
        <f>'1'!M13&amp;4</f>
        <v>السادس4</v>
      </c>
      <c r="I7" s="74" t="s">
        <v>28</v>
      </c>
      <c r="J7" s="73" t="str">
        <f>'1'!M11</f>
        <v>الرياضيات</v>
      </c>
      <c r="K7" s="14"/>
      <c r="L7" s="4"/>
    </row>
    <row r="8" spans="2:15" s="2" customFormat="1" ht="9.75" customHeight="1" x14ac:dyDescent="0.2">
      <c r="B8" s="136"/>
      <c r="C8" s="136"/>
      <c r="D8" s="136"/>
      <c r="E8" s="136"/>
      <c r="F8" s="18"/>
      <c r="G8" s="19"/>
      <c r="H8" s="19"/>
      <c r="I8" s="19"/>
      <c r="J8" s="75"/>
      <c r="K8" s="4"/>
      <c r="L8" s="4"/>
    </row>
    <row r="9" spans="2:15" s="2" customFormat="1" ht="15" customHeight="1" x14ac:dyDescent="0.3">
      <c r="B9" s="97" t="s">
        <v>6</v>
      </c>
      <c r="C9" s="98" t="str">
        <f>'1'!C9</f>
        <v>اسم الطالب</v>
      </c>
      <c r="D9" s="99" t="str">
        <f>'1'!D9</f>
        <v>القبلي</v>
      </c>
      <c r="E9" s="30" t="s">
        <v>5</v>
      </c>
      <c r="F9" s="99" t="str">
        <f>'1'!F9</f>
        <v>البعدي</v>
      </c>
      <c r="G9" s="29" t="s">
        <v>5</v>
      </c>
      <c r="H9" s="148" t="s">
        <v>55</v>
      </c>
      <c r="I9" s="149"/>
      <c r="J9" s="150"/>
      <c r="L9" s="4"/>
      <c r="M9" s="189"/>
      <c r="N9" s="189"/>
      <c r="O9" s="1"/>
    </row>
    <row r="10" spans="2:15" s="2" customFormat="1" ht="15" customHeight="1" x14ac:dyDescent="0.25">
      <c r="B10" s="97">
        <f>ROW()-9</f>
        <v>1</v>
      </c>
      <c r="C10" s="102"/>
      <c r="D10" s="103"/>
      <c r="E10" s="5" t="str">
        <f>IF(D10&gt;=18,"ممتاز",IF(D10&gt;=16,"جيد جداً",IF(D10&gt;=14,"جيد",IF(D10&gt;=10,"مقبول",IF(D10&gt;=1,"ضعيف","غائب")))))</f>
        <v>غائب</v>
      </c>
      <c r="F10" s="25"/>
      <c r="G10" s="27" t="str">
        <f>IF(F10&gt;=18,"ممتاز",IF(F10&gt;=16,"جيد جداً",IF(F10&gt;=14,"جيد",IF(F10&gt;=10,"مقبول",IF(F10&gt;=1,"ضعيف","غائب")))))</f>
        <v>غائب</v>
      </c>
      <c r="H10" s="140" t="str">
        <f>'1'!M20</f>
        <v>القبلي</v>
      </c>
      <c r="I10" s="141"/>
      <c r="J10" s="142"/>
      <c r="L10" s="4"/>
      <c r="M10" s="188"/>
      <c r="N10" s="188"/>
      <c r="O10" s="7"/>
    </row>
    <row r="11" spans="2:15" s="2" customFormat="1" x14ac:dyDescent="0.2">
      <c r="B11" s="97">
        <f t="shared" ref="B11:B49" si="0">ROW()-9</f>
        <v>2</v>
      </c>
      <c r="C11" s="102"/>
      <c r="D11" s="103"/>
      <c r="E11" s="5" t="str">
        <f t="shared" ref="E11:E49" si="1">IF(D11&gt;=18,"ممتاز",IF(D11&gt;=16,"جيد جداً",IF(D11&gt;=14,"جيد",IF(D11&gt;=10,"مقبول",IF(D11&gt;=1,"ضعيف","غائب")))))</f>
        <v>غائب</v>
      </c>
      <c r="F11" s="25"/>
      <c r="G11" s="27" t="str">
        <f t="shared" ref="G11:G12" si="2">IF(F11&gt;=18,"ممتاز",IF(F11&gt;=16,"جيد جداً",IF(F11&gt;=14,"جيد",IF(F11&gt;=10,"مقبول",IF(F11&gt;=1,"ضعيف","غائب")))))</f>
        <v>غائب</v>
      </c>
      <c r="H11" s="183" t="s">
        <v>62</v>
      </c>
      <c r="I11" s="184"/>
      <c r="J11" s="37">
        <f>COUNTA(D10:D49)</f>
        <v>0</v>
      </c>
      <c r="M11" s="188"/>
      <c r="N11" s="188"/>
      <c r="O11" s="7"/>
    </row>
    <row r="12" spans="2:15" s="2" customFormat="1" ht="15" customHeight="1" x14ac:dyDescent="0.2">
      <c r="B12" s="97">
        <f t="shared" si="0"/>
        <v>3</v>
      </c>
      <c r="C12" s="102"/>
      <c r="D12" s="103"/>
      <c r="E12" s="5" t="str">
        <f t="shared" si="1"/>
        <v>غائب</v>
      </c>
      <c r="F12" s="25"/>
      <c r="G12" s="27" t="str">
        <f t="shared" si="2"/>
        <v>غائب</v>
      </c>
      <c r="H12" s="132" t="s">
        <v>7</v>
      </c>
      <c r="I12" s="133"/>
      <c r="J12" s="34">
        <f>SUM(D10:D49)</f>
        <v>0</v>
      </c>
      <c r="L12" s="4"/>
      <c r="M12" s="188"/>
      <c r="N12" s="188"/>
      <c r="O12" s="7"/>
    </row>
    <row r="13" spans="2:15" s="2" customFormat="1" ht="15" customHeight="1" x14ac:dyDescent="0.2">
      <c r="B13" s="97">
        <f t="shared" si="0"/>
        <v>4</v>
      </c>
      <c r="C13" s="102"/>
      <c r="D13" s="103"/>
      <c r="E13" s="5" t="str">
        <f t="shared" si="1"/>
        <v>غائب</v>
      </c>
      <c r="F13" s="25"/>
      <c r="G13" s="25" t="str">
        <f t="shared" ref="G13:G49" si="3">IF(F13&gt;=18,"ممتاز",IF(F13&gt;=16,"جيد جداً",IF(F13&gt;=14,"جيد",IF(F13&gt;=10,"مقبول",IF(F13&gt;=1,"ضعيف","غائب")))))</f>
        <v>غائب</v>
      </c>
      <c r="H13" s="132" t="s">
        <v>2</v>
      </c>
      <c r="I13" s="133"/>
      <c r="J13" s="34">
        <f>MAX(D10:D49)</f>
        <v>0</v>
      </c>
      <c r="L13" s="4"/>
      <c r="M13" s="188"/>
      <c r="N13" s="188"/>
      <c r="O13" s="7"/>
    </row>
    <row r="14" spans="2:15" s="2" customFormat="1" x14ac:dyDescent="0.2">
      <c r="B14" s="97">
        <f t="shared" si="0"/>
        <v>5</v>
      </c>
      <c r="C14" s="102"/>
      <c r="D14" s="103"/>
      <c r="E14" s="5" t="str">
        <f t="shared" si="1"/>
        <v>غائب</v>
      </c>
      <c r="F14" s="25"/>
      <c r="G14" s="25" t="str">
        <f t="shared" si="3"/>
        <v>غائب</v>
      </c>
      <c r="H14" s="132" t="s">
        <v>3</v>
      </c>
      <c r="I14" s="133"/>
      <c r="J14" s="34">
        <f>MIN(D10:D49)</f>
        <v>0</v>
      </c>
      <c r="M14" s="188"/>
      <c r="N14" s="188"/>
      <c r="O14" s="7"/>
    </row>
    <row r="15" spans="2:15" s="2" customFormat="1" x14ac:dyDescent="0.2">
      <c r="B15" s="97">
        <f t="shared" si="0"/>
        <v>6</v>
      </c>
      <c r="C15" s="102"/>
      <c r="D15" s="103"/>
      <c r="E15" s="5" t="str">
        <f t="shared" si="1"/>
        <v>غائب</v>
      </c>
      <c r="F15" s="25"/>
      <c r="G15" s="25" t="str">
        <f t="shared" si="3"/>
        <v>غائب</v>
      </c>
      <c r="H15" s="132" t="s">
        <v>4</v>
      </c>
      <c r="I15" s="133"/>
      <c r="J15" s="35" t="e">
        <f>AVERAGE(D10:D49)</f>
        <v>#DIV/0!</v>
      </c>
    </row>
    <row r="16" spans="2:15" s="2" customFormat="1" ht="15" customHeight="1" x14ac:dyDescent="0.25">
      <c r="B16" s="97">
        <f t="shared" si="0"/>
        <v>7</v>
      </c>
      <c r="C16" s="102"/>
      <c r="D16" s="103"/>
      <c r="E16" s="5" t="str">
        <f t="shared" si="1"/>
        <v>غائب</v>
      </c>
      <c r="F16" s="25"/>
      <c r="G16" s="25" t="str">
        <f t="shared" si="3"/>
        <v>غائب</v>
      </c>
      <c r="H16" s="186" t="s">
        <v>11</v>
      </c>
      <c r="I16" s="187"/>
      <c r="J16" s="38" t="e">
        <f>J12/J11/20</f>
        <v>#DIV/0!</v>
      </c>
      <c r="K16" s="4"/>
      <c r="L16" s="4"/>
      <c r="M16" s="21"/>
      <c r="N16" s="21"/>
      <c r="O16" s="21"/>
    </row>
    <row r="17" spans="2:15" s="2" customFormat="1" ht="15" customHeight="1" x14ac:dyDescent="0.2">
      <c r="B17" s="97">
        <f t="shared" si="0"/>
        <v>8</v>
      </c>
      <c r="C17" s="102"/>
      <c r="D17" s="103"/>
      <c r="E17" s="5" t="str">
        <f t="shared" si="1"/>
        <v>غائب</v>
      </c>
      <c r="F17" s="25"/>
      <c r="G17" s="27" t="str">
        <f t="shared" si="3"/>
        <v>غائب</v>
      </c>
      <c r="H17" s="148" t="s">
        <v>56</v>
      </c>
      <c r="I17" s="149"/>
      <c r="J17" s="150"/>
      <c r="L17" s="4"/>
      <c r="M17" s="22"/>
      <c r="N17" s="22"/>
      <c r="O17" s="23"/>
    </row>
    <row r="18" spans="2:15" s="2" customFormat="1" ht="15" x14ac:dyDescent="0.2">
      <c r="B18" s="97">
        <f t="shared" si="0"/>
        <v>9</v>
      </c>
      <c r="C18" s="102"/>
      <c r="D18" s="103"/>
      <c r="E18" s="5" t="str">
        <f t="shared" si="1"/>
        <v>غائب</v>
      </c>
      <c r="F18" s="25"/>
      <c r="G18" s="27" t="str">
        <f t="shared" si="3"/>
        <v>غائب</v>
      </c>
      <c r="H18" s="145" t="str">
        <f>'1'!M20</f>
        <v>القبلي</v>
      </c>
      <c r="I18" s="146"/>
      <c r="J18" s="147"/>
      <c r="M18" s="24"/>
      <c r="N18" s="24"/>
      <c r="O18" s="7"/>
    </row>
    <row r="19" spans="2:15" s="2" customFormat="1" x14ac:dyDescent="0.2">
      <c r="B19" s="97">
        <f t="shared" si="0"/>
        <v>10</v>
      </c>
      <c r="C19" s="102"/>
      <c r="D19" s="103"/>
      <c r="E19" s="5" t="str">
        <f t="shared" si="1"/>
        <v>غائب</v>
      </c>
      <c r="F19" s="25"/>
      <c r="G19" s="25" t="str">
        <f t="shared" si="3"/>
        <v>غائب</v>
      </c>
      <c r="H19" s="183" t="s">
        <v>8</v>
      </c>
      <c r="I19" s="184"/>
      <c r="J19" s="28">
        <f>COUNTIF(E10:E49,"ممتاز")</f>
        <v>0</v>
      </c>
      <c r="M19" s="24"/>
      <c r="N19" s="24"/>
      <c r="O19" s="7"/>
    </row>
    <row r="20" spans="2:15" s="2" customFormat="1" x14ac:dyDescent="0.2">
      <c r="B20" s="97">
        <f t="shared" si="0"/>
        <v>11</v>
      </c>
      <c r="C20" s="102"/>
      <c r="D20" s="103"/>
      <c r="E20" s="5" t="str">
        <f t="shared" si="1"/>
        <v>غائب</v>
      </c>
      <c r="F20" s="25"/>
      <c r="G20" s="25" t="str">
        <f t="shared" si="3"/>
        <v>غائب</v>
      </c>
      <c r="H20" s="132" t="s">
        <v>16</v>
      </c>
      <c r="I20" s="133"/>
      <c r="J20" s="6">
        <f>COUNTIF(E10:E49,"جيد جداً")</f>
        <v>0</v>
      </c>
      <c r="M20" s="24"/>
      <c r="N20" s="24"/>
      <c r="O20" s="7"/>
    </row>
    <row r="21" spans="2:15" s="2" customFormat="1" x14ac:dyDescent="0.2">
      <c r="B21" s="97">
        <f t="shared" si="0"/>
        <v>12</v>
      </c>
      <c r="C21" s="102"/>
      <c r="D21" s="103"/>
      <c r="E21" s="5" t="str">
        <f t="shared" si="1"/>
        <v>غائب</v>
      </c>
      <c r="F21" s="25"/>
      <c r="G21" s="25" t="str">
        <f t="shared" si="3"/>
        <v>غائب</v>
      </c>
      <c r="H21" s="132" t="s">
        <v>17</v>
      </c>
      <c r="I21" s="133"/>
      <c r="J21" s="6">
        <f>COUNTIF(E10:E49,"جيد")</f>
        <v>0</v>
      </c>
      <c r="M21" s="24"/>
      <c r="N21" s="24"/>
      <c r="O21" s="15"/>
    </row>
    <row r="22" spans="2:15" s="2" customFormat="1" x14ac:dyDescent="0.2">
      <c r="B22" s="97">
        <f t="shared" si="0"/>
        <v>13</v>
      </c>
      <c r="C22" s="102"/>
      <c r="D22" s="103"/>
      <c r="E22" s="5" t="str">
        <f t="shared" si="1"/>
        <v>غائب</v>
      </c>
      <c r="F22" s="25"/>
      <c r="G22" s="25" t="str">
        <f t="shared" si="3"/>
        <v>غائب</v>
      </c>
      <c r="H22" s="132" t="s">
        <v>18</v>
      </c>
      <c r="I22" s="133"/>
      <c r="J22" s="6">
        <f>COUNTIF(E10:E49,"مقبول")</f>
        <v>0</v>
      </c>
      <c r="M22" s="24"/>
      <c r="N22" s="24"/>
      <c r="O22" s="16"/>
    </row>
    <row r="23" spans="2:15" s="2" customFormat="1" x14ac:dyDescent="0.2">
      <c r="B23" s="97">
        <f t="shared" si="0"/>
        <v>14</v>
      </c>
      <c r="C23" s="102"/>
      <c r="D23" s="103"/>
      <c r="E23" s="5" t="str">
        <f t="shared" si="1"/>
        <v>غائب</v>
      </c>
      <c r="F23" s="25"/>
      <c r="G23" s="25" t="str">
        <f t="shared" si="3"/>
        <v>غائب</v>
      </c>
      <c r="H23" s="132" t="s">
        <v>9</v>
      </c>
      <c r="I23" s="133"/>
      <c r="J23" s="6">
        <f>COUNTIF(E10:E49,"ضعيف")</f>
        <v>0</v>
      </c>
    </row>
    <row r="24" spans="2:15" s="2" customFormat="1" x14ac:dyDescent="0.2">
      <c r="B24" s="97">
        <f t="shared" si="0"/>
        <v>15</v>
      </c>
      <c r="C24" s="102"/>
      <c r="D24" s="103"/>
      <c r="E24" s="5" t="str">
        <f t="shared" si="1"/>
        <v>غائب</v>
      </c>
      <c r="F24" s="25"/>
      <c r="G24" s="25" t="str">
        <f t="shared" si="3"/>
        <v>غائب</v>
      </c>
      <c r="H24" s="132" t="s">
        <v>20</v>
      </c>
      <c r="I24" s="133"/>
      <c r="J24" s="6">
        <f>COUNTIF(E10:E49,"غائب")</f>
        <v>40</v>
      </c>
    </row>
    <row r="25" spans="2:15" s="2" customFormat="1" x14ac:dyDescent="0.2">
      <c r="B25" s="97">
        <f t="shared" si="0"/>
        <v>16</v>
      </c>
      <c r="C25" s="102"/>
      <c r="D25" s="103"/>
      <c r="E25" s="5" t="str">
        <f t="shared" si="1"/>
        <v>غائب</v>
      </c>
      <c r="F25" s="25"/>
      <c r="G25" s="25" t="str">
        <f t="shared" si="3"/>
        <v>غائب</v>
      </c>
      <c r="H25" s="180"/>
      <c r="I25" s="181"/>
      <c r="J25" s="182"/>
    </row>
    <row r="26" spans="2:15" s="2" customFormat="1" ht="15" x14ac:dyDescent="0.2">
      <c r="B26" s="97">
        <f t="shared" si="0"/>
        <v>17</v>
      </c>
      <c r="C26" s="102"/>
      <c r="D26" s="103"/>
      <c r="E26" s="5" t="str">
        <f t="shared" si="1"/>
        <v>غائب</v>
      </c>
      <c r="F26" s="25"/>
      <c r="G26" s="27" t="str">
        <f t="shared" si="3"/>
        <v>غائب</v>
      </c>
      <c r="H26" s="148" t="s">
        <v>55</v>
      </c>
      <c r="I26" s="149"/>
      <c r="J26" s="150"/>
    </row>
    <row r="27" spans="2:15" s="2" customFormat="1" ht="15" x14ac:dyDescent="0.25">
      <c r="B27" s="97">
        <f t="shared" si="0"/>
        <v>18</v>
      </c>
      <c r="C27" s="102"/>
      <c r="D27" s="103"/>
      <c r="E27" s="5" t="str">
        <f t="shared" si="1"/>
        <v>غائب</v>
      </c>
      <c r="F27" s="25"/>
      <c r="G27" s="27" t="str">
        <f t="shared" si="3"/>
        <v>غائب</v>
      </c>
      <c r="H27" s="140" t="str">
        <f>'1'!M21</f>
        <v>البعدي</v>
      </c>
      <c r="I27" s="141"/>
      <c r="J27" s="142"/>
    </row>
    <row r="28" spans="2:15" s="2" customFormat="1" x14ac:dyDescent="0.2">
      <c r="B28" s="97">
        <f t="shared" si="0"/>
        <v>19</v>
      </c>
      <c r="C28" s="102"/>
      <c r="D28" s="103"/>
      <c r="E28" s="5" t="str">
        <f t="shared" si="1"/>
        <v>غائب</v>
      </c>
      <c r="F28" s="25"/>
      <c r="G28" s="25" t="str">
        <f t="shared" si="3"/>
        <v>غائب</v>
      </c>
      <c r="H28" s="183" t="s">
        <v>62</v>
      </c>
      <c r="I28" s="184"/>
      <c r="J28" s="37">
        <f>COUNTA(F10:F49)</f>
        <v>0</v>
      </c>
    </row>
    <row r="29" spans="2:15" s="2" customFormat="1" x14ac:dyDescent="0.2">
      <c r="B29" s="97">
        <f t="shared" si="0"/>
        <v>20</v>
      </c>
      <c r="C29" s="102"/>
      <c r="D29" s="103"/>
      <c r="E29" s="5" t="str">
        <f t="shared" si="1"/>
        <v>غائب</v>
      </c>
      <c r="F29" s="25"/>
      <c r="G29" s="25" t="str">
        <f t="shared" si="3"/>
        <v>غائب</v>
      </c>
      <c r="H29" s="132" t="s">
        <v>7</v>
      </c>
      <c r="I29" s="133"/>
      <c r="J29" s="34">
        <f>SUM(F10:F49)</f>
        <v>0</v>
      </c>
    </row>
    <row r="30" spans="2:15" s="2" customFormat="1" x14ac:dyDescent="0.2">
      <c r="B30" s="97">
        <f t="shared" si="0"/>
        <v>21</v>
      </c>
      <c r="C30" s="102"/>
      <c r="D30" s="103"/>
      <c r="E30" s="5" t="str">
        <f t="shared" si="1"/>
        <v>غائب</v>
      </c>
      <c r="F30" s="25"/>
      <c r="G30" s="25" t="str">
        <f t="shared" si="3"/>
        <v>غائب</v>
      </c>
      <c r="H30" s="132" t="s">
        <v>2</v>
      </c>
      <c r="I30" s="133"/>
      <c r="J30" s="34">
        <f>MAX(F10:F49)</f>
        <v>0</v>
      </c>
    </row>
    <row r="31" spans="2:15" s="2" customFormat="1" x14ac:dyDescent="0.2">
      <c r="B31" s="97">
        <f t="shared" si="0"/>
        <v>22</v>
      </c>
      <c r="C31" s="102"/>
      <c r="D31" s="103"/>
      <c r="E31" s="5" t="str">
        <f t="shared" si="1"/>
        <v>غائب</v>
      </c>
      <c r="F31" s="25"/>
      <c r="G31" s="25" t="str">
        <f t="shared" si="3"/>
        <v>غائب</v>
      </c>
      <c r="H31" s="132" t="s">
        <v>3</v>
      </c>
      <c r="I31" s="133"/>
      <c r="J31" s="34">
        <f>MIN(F10:F49)</f>
        <v>0</v>
      </c>
    </row>
    <row r="32" spans="2:15" s="2" customFormat="1" x14ac:dyDescent="0.2">
      <c r="B32" s="97">
        <f t="shared" si="0"/>
        <v>23</v>
      </c>
      <c r="C32" s="102"/>
      <c r="D32" s="103"/>
      <c r="E32" s="5" t="str">
        <f t="shared" si="1"/>
        <v>غائب</v>
      </c>
      <c r="F32" s="25"/>
      <c r="G32" s="25" t="str">
        <f t="shared" si="3"/>
        <v>غائب</v>
      </c>
      <c r="H32" s="132" t="s">
        <v>4</v>
      </c>
      <c r="I32" s="133"/>
      <c r="J32" s="35" t="e">
        <f>AVERAGE(F10:F49)</f>
        <v>#DIV/0!</v>
      </c>
    </row>
    <row r="33" spans="2:10" s="2" customFormat="1" x14ac:dyDescent="0.2">
      <c r="B33" s="97">
        <f t="shared" si="0"/>
        <v>24</v>
      </c>
      <c r="C33" s="102"/>
      <c r="D33" s="103"/>
      <c r="E33" s="5" t="str">
        <f t="shared" si="1"/>
        <v>غائب</v>
      </c>
      <c r="F33" s="25"/>
      <c r="G33" s="25" t="str">
        <f t="shared" si="3"/>
        <v>غائب</v>
      </c>
      <c r="H33" s="143" t="s">
        <v>11</v>
      </c>
      <c r="I33" s="143"/>
      <c r="J33" s="76" t="e">
        <f>J29/J28/20</f>
        <v>#DIV/0!</v>
      </c>
    </row>
    <row r="34" spans="2:10" s="2" customFormat="1" ht="15" x14ac:dyDescent="0.2">
      <c r="B34" s="97">
        <f t="shared" si="0"/>
        <v>25</v>
      </c>
      <c r="C34" s="102"/>
      <c r="D34" s="103"/>
      <c r="E34" s="5" t="str">
        <f t="shared" si="1"/>
        <v>غائب</v>
      </c>
      <c r="F34" s="25"/>
      <c r="G34" s="27" t="str">
        <f t="shared" si="3"/>
        <v>غائب</v>
      </c>
      <c r="H34" s="148" t="s">
        <v>56</v>
      </c>
      <c r="I34" s="149"/>
      <c r="J34" s="150"/>
    </row>
    <row r="35" spans="2:10" s="2" customFormat="1" ht="15" x14ac:dyDescent="0.2">
      <c r="B35" s="97">
        <f t="shared" si="0"/>
        <v>26</v>
      </c>
      <c r="C35" s="102"/>
      <c r="D35" s="103"/>
      <c r="E35" s="5" t="str">
        <f t="shared" si="1"/>
        <v>غائب</v>
      </c>
      <c r="F35" s="25"/>
      <c r="G35" s="27" t="str">
        <f t="shared" si="3"/>
        <v>غائب</v>
      </c>
      <c r="H35" s="145" t="str">
        <f>'1'!M21</f>
        <v>البعدي</v>
      </c>
      <c r="I35" s="146"/>
      <c r="J35" s="147"/>
    </row>
    <row r="36" spans="2:10" s="2" customFormat="1" x14ac:dyDescent="0.2">
      <c r="B36" s="97">
        <f t="shared" si="0"/>
        <v>27</v>
      </c>
      <c r="C36" s="102"/>
      <c r="D36" s="103"/>
      <c r="E36" s="5" t="str">
        <f t="shared" si="1"/>
        <v>غائب</v>
      </c>
      <c r="F36" s="25"/>
      <c r="G36" s="25" t="str">
        <f t="shared" si="3"/>
        <v>غائب</v>
      </c>
      <c r="H36" s="143" t="s">
        <v>8</v>
      </c>
      <c r="I36" s="143"/>
      <c r="J36" s="6">
        <f>COUNTIF(G10:G49,"ممتاز")</f>
        <v>0</v>
      </c>
    </row>
    <row r="37" spans="2:10" s="2" customFormat="1" x14ac:dyDescent="0.2">
      <c r="B37" s="97">
        <f t="shared" si="0"/>
        <v>28</v>
      </c>
      <c r="C37" s="102"/>
      <c r="D37" s="103"/>
      <c r="E37" s="5" t="str">
        <f t="shared" si="1"/>
        <v>غائب</v>
      </c>
      <c r="F37" s="25"/>
      <c r="G37" s="25" t="str">
        <f t="shared" si="3"/>
        <v>غائب</v>
      </c>
      <c r="H37" s="132" t="s">
        <v>16</v>
      </c>
      <c r="I37" s="133"/>
      <c r="J37" s="6">
        <f>COUNTIF(G10:G49,"جيد جداً")</f>
        <v>0</v>
      </c>
    </row>
    <row r="38" spans="2:10" s="2" customFormat="1" x14ac:dyDescent="0.2">
      <c r="B38" s="97">
        <f t="shared" si="0"/>
        <v>29</v>
      </c>
      <c r="C38" s="102"/>
      <c r="D38" s="103"/>
      <c r="E38" s="5" t="str">
        <f t="shared" si="1"/>
        <v>غائب</v>
      </c>
      <c r="F38" s="25"/>
      <c r="G38" s="25" t="str">
        <f t="shared" si="3"/>
        <v>غائب</v>
      </c>
      <c r="H38" s="132" t="s">
        <v>17</v>
      </c>
      <c r="I38" s="133"/>
      <c r="J38" s="6">
        <f>COUNTIF(G10:G49,"جيد")</f>
        <v>0</v>
      </c>
    </row>
    <row r="39" spans="2:10" s="2" customFormat="1" x14ac:dyDescent="0.2">
      <c r="B39" s="97">
        <f t="shared" si="0"/>
        <v>30</v>
      </c>
      <c r="C39" s="102"/>
      <c r="D39" s="103"/>
      <c r="E39" s="5" t="str">
        <f t="shared" si="1"/>
        <v>غائب</v>
      </c>
      <c r="F39" s="25"/>
      <c r="G39" s="25" t="str">
        <f t="shared" si="3"/>
        <v>غائب</v>
      </c>
      <c r="H39" s="132" t="s">
        <v>18</v>
      </c>
      <c r="I39" s="133"/>
      <c r="J39" s="6">
        <f>COUNTIF(G10:G49,"مقبول")</f>
        <v>0</v>
      </c>
    </row>
    <row r="40" spans="2:10" s="2" customFormat="1" x14ac:dyDescent="0.2">
      <c r="B40" s="97">
        <f t="shared" si="0"/>
        <v>31</v>
      </c>
      <c r="C40" s="102"/>
      <c r="D40" s="103"/>
      <c r="E40" s="5" t="str">
        <f t="shared" si="1"/>
        <v>غائب</v>
      </c>
      <c r="F40" s="25"/>
      <c r="G40" s="25" t="str">
        <f t="shared" si="3"/>
        <v>غائب</v>
      </c>
      <c r="H40" s="132" t="s">
        <v>9</v>
      </c>
      <c r="I40" s="133"/>
      <c r="J40" s="6">
        <f>COUNTIF(G10:G49,"ضعيف")</f>
        <v>0</v>
      </c>
    </row>
    <row r="41" spans="2:10" s="2" customFormat="1" x14ac:dyDescent="0.2">
      <c r="B41" s="97">
        <f t="shared" si="0"/>
        <v>32</v>
      </c>
      <c r="C41" s="102"/>
      <c r="D41" s="103"/>
      <c r="E41" s="5" t="str">
        <f t="shared" si="1"/>
        <v>غائب</v>
      </c>
      <c r="F41" s="25"/>
      <c r="G41" s="25" t="str">
        <f t="shared" si="3"/>
        <v>غائب</v>
      </c>
      <c r="H41" s="132" t="s">
        <v>20</v>
      </c>
      <c r="I41" s="133"/>
      <c r="J41" s="6">
        <f>COUNTIF(G10:G49,"غائب")</f>
        <v>40</v>
      </c>
    </row>
    <row r="42" spans="2:10" s="2" customFormat="1" ht="15.75" customHeight="1" x14ac:dyDescent="0.2">
      <c r="B42" s="97">
        <f t="shared" si="0"/>
        <v>33</v>
      </c>
      <c r="C42" s="102"/>
      <c r="D42" s="103"/>
      <c r="E42" s="5" t="str">
        <f t="shared" si="1"/>
        <v>غائب</v>
      </c>
      <c r="F42" s="25"/>
      <c r="G42" s="25" t="str">
        <f t="shared" si="3"/>
        <v>غائب</v>
      </c>
      <c r="H42" s="166" t="s">
        <v>57</v>
      </c>
      <c r="I42" s="167"/>
      <c r="J42" s="168"/>
    </row>
    <row r="43" spans="2:10" s="2" customFormat="1" ht="15" customHeight="1" x14ac:dyDescent="0.2">
      <c r="B43" s="97">
        <f t="shared" si="0"/>
        <v>34</v>
      </c>
      <c r="C43" s="102"/>
      <c r="D43" s="103"/>
      <c r="E43" s="5" t="str">
        <f t="shared" si="1"/>
        <v>غائب</v>
      </c>
      <c r="F43" s="25"/>
      <c r="G43" s="25" t="str">
        <f t="shared" si="3"/>
        <v>غائب</v>
      </c>
      <c r="H43" s="169" t="str">
        <f>'1'!M20</f>
        <v>القبلي</v>
      </c>
      <c r="I43" s="170"/>
      <c r="J43" s="171"/>
    </row>
    <row r="44" spans="2:10" x14ac:dyDescent="0.2">
      <c r="B44" s="97">
        <f t="shared" si="0"/>
        <v>35</v>
      </c>
      <c r="C44" s="102"/>
      <c r="D44" s="103"/>
      <c r="E44" s="5" t="str">
        <f t="shared" si="1"/>
        <v>غائب</v>
      </c>
      <c r="F44" s="25"/>
      <c r="G44" s="25" t="str">
        <f t="shared" si="3"/>
        <v>غائب</v>
      </c>
      <c r="H44" s="161" t="e">
        <f>J16</f>
        <v>#DIV/0!</v>
      </c>
      <c r="I44" s="164"/>
      <c r="J44" s="165"/>
    </row>
    <row r="45" spans="2:10" x14ac:dyDescent="0.2">
      <c r="B45" s="97">
        <f t="shared" si="0"/>
        <v>36</v>
      </c>
      <c r="C45" s="102"/>
      <c r="D45" s="103"/>
      <c r="E45" s="5" t="str">
        <f t="shared" si="1"/>
        <v>غائب</v>
      </c>
      <c r="F45" s="25"/>
      <c r="G45" s="25" t="str">
        <f t="shared" si="3"/>
        <v>غائب</v>
      </c>
      <c r="H45" s="166" t="s">
        <v>57</v>
      </c>
      <c r="I45" s="167"/>
      <c r="J45" s="168"/>
    </row>
    <row r="46" spans="2:10" x14ac:dyDescent="0.2">
      <c r="B46" s="97">
        <f t="shared" si="0"/>
        <v>37</v>
      </c>
      <c r="C46" s="102"/>
      <c r="D46" s="103"/>
      <c r="E46" s="5" t="str">
        <f t="shared" si="1"/>
        <v>غائب</v>
      </c>
      <c r="F46" s="25"/>
      <c r="G46" s="25" t="str">
        <f t="shared" si="3"/>
        <v>غائب</v>
      </c>
      <c r="H46" s="169" t="str">
        <f>'1'!M21</f>
        <v>البعدي</v>
      </c>
      <c r="I46" s="170"/>
      <c r="J46" s="171"/>
    </row>
    <row r="47" spans="2:10" x14ac:dyDescent="0.2">
      <c r="B47" s="97">
        <f t="shared" si="0"/>
        <v>38</v>
      </c>
      <c r="C47" s="102"/>
      <c r="D47" s="103"/>
      <c r="E47" s="5" t="str">
        <f t="shared" si="1"/>
        <v>غائب</v>
      </c>
      <c r="F47" s="25"/>
      <c r="G47" s="25" t="str">
        <f t="shared" si="3"/>
        <v>غائب</v>
      </c>
      <c r="H47" s="161" t="e">
        <f>J33</f>
        <v>#DIV/0!</v>
      </c>
      <c r="I47" s="164"/>
      <c r="J47" s="165"/>
    </row>
    <row r="48" spans="2:10" x14ac:dyDescent="0.2">
      <c r="B48" s="97">
        <f t="shared" si="0"/>
        <v>39</v>
      </c>
      <c r="C48" s="102"/>
      <c r="D48" s="103"/>
      <c r="E48" s="5" t="str">
        <f t="shared" si="1"/>
        <v>غائب</v>
      </c>
      <c r="F48" s="25"/>
      <c r="G48" s="25" t="str">
        <f t="shared" si="3"/>
        <v>غائب</v>
      </c>
      <c r="H48" s="155" t="s">
        <v>26</v>
      </c>
      <c r="I48" s="156"/>
      <c r="J48" s="159" t="e">
        <f>H47-H44</f>
        <v>#DIV/0!</v>
      </c>
    </row>
    <row r="49" spans="2:11" x14ac:dyDescent="0.2">
      <c r="B49" s="97">
        <f t="shared" si="0"/>
        <v>40</v>
      </c>
      <c r="C49" s="102"/>
      <c r="D49" s="103"/>
      <c r="E49" s="5" t="str">
        <f t="shared" si="1"/>
        <v>غائب</v>
      </c>
      <c r="F49" s="25"/>
      <c r="G49" s="25" t="str">
        <f t="shared" si="3"/>
        <v>غائب</v>
      </c>
      <c r="H49" s="157"/>
      <c r="I49" s="158"/>
      <c r="J49" s="185"/>
    </row>
    <row r="50" spans="2:11" ht="7.5" customHeight="1" x14ac:dyDescent="0.2">
      <c r="B50" s="18"/>
      <c r="C50" s="18"/>
      <c r="D50" s="100"/>
      <c r="E50" s="101"/>
      <c r="F50" s="18"/>
      <c r="G50" s="18"/>
      <c r="H50" s="18"/>
      <c r="I50" s="18"/>
      <c r="J50" s="18"/>
    </row>
    <row r="51" spans="2:11" ht="15" x14ac:dyDescent="0.25">
      <c r="B51" s="153" t="s">
        <v>31</v>
      </c>
      <c r="C51" s="153"/>
      <c r="D51" s="153"/>
      <c r="E51" s="154"/>
      <c r="F51" s="154"/>
      <c r="G51" s="153" t="s">
        <v>49</v>
      </c>
      <c r="H51" s="153"/>
      <c r="I51" s="153"/>
      <c r="J51" s="153"/>
      <c r="K51" s="13"/>
    </row>
    <row r="52" spans="2:11" ht="15.75" x14ac:dyDescent="0.3">
      <c r="B52" s="154" t="str">
        <f>'1'!M15</f>
        <v>أ. سفيان عيد الصاعدي</v>
      </c>
      <c r="C52" s="154"/>
      <c r="D52" s="154"/>
      <c r="E52" s="154"/>
      <c r="F52" s="154"/>
      <c r="G52" s="139" t="str">
        <f>'1'!M17</f>
        <v>قناة التيليجرام سفيان الصاعدي</v>
      </c>
      <c r="H52" s="139"/>
      <c r="I52" s="139"/>
      <c r="J52" s="139"/>
      <c r="K52" s="13"/>
    </row>
  </sheetData>
  <sheetProtection algorithmName="SHA-512" hashValue="Z+sYKdh9dg5BSs8+TaAXbmREXatRPGiteyBPJnTRTYOxKgN+sDkNlzyDrO/BF9rtnx/dXznSFM21Azm/1VCy3Q==" saltValue="E2dhgAdafX7RGV7djMUKfQ==" spinCount="100000" sheet="1" formatCells="0" formatColumns="0" formatRows="0" insertColumns="0" insertRows="0" deleteColumns="0" deleteRows="0" selectLockedCells="1" sort="0" autoFilter="0" pivotTables="0"/>
  <mergeCells count="61">
    <mergeCell ref="B6:E6"/>
    <mergeCell ref="D1:H1"/>
    <mergeCell ref="D2:H2"/>
    <mergeCell ref="D3:H3"/>
    <mergeCell ref="D4:H4"/>
    <mergeCell ref="D5:H5"/>
    <mergeCell ref="B7:F7"/>
    <mergeCell ref="B8:E8"/>
    <mergeCell ref="H9:J9"/>
    <mergeCell ref="M9:N9"/>
    <mergeCell ref="H10:J10"/>
    <mergeCell ref="M10:N10"/>
    <mergeCell ref="H18:J18"/>
    <mergeCell ref="H11:I11"/>
    <mergeCell ref="M11:N11"/>
    <mergeCell ref="H12:I12"/>
    <mergeCell ref="M12:N12"/>
    <mergeCell ref="H13:I13"/>
    <mergeCell ref="M13:N13"/>
    <mergeCell ref="H14:I14"/>
    <mergeCell ref="M14:N14"/>
    <mergeCell ref="H15:I15"/>
    <mergeCell ref="H16:I16"/>
    <mergeCell ref="H17:J17"/>
    <mergeCell ref="H41:I41"/>
    <mergeCell ref="H42:J42"/>
    <mergeCell ref="H43:J43"/>
    <mergeCell ref="H30:I30"/>
    <mergeCell ref="H19:I19"/>
    <mergeCell ref="H20:I20"/>
    <mergeCell ref="H21:I21"/>
    <mergeCell ref="H22:I22"/>
    <mergeCell ref="H23:I23"/>
    <mergeCell ref="H24:I24"/>
    <mergeCell ref="H25:J25"/>
    <mergeCell ref="H26:J26"/>
    <mergeCell ref="H27:J27"/>
    <mergeCell ref="H28:I28"/>
    <mergeCell ref="H29:I29"/>
    <mergeCell ref="H36:I36"/>
    <mergeCell ref="H37:I37"/>
    <mergeCell ref="H38:I38"/>
    <mergeCell ref="H39:I39"/>
    <mergeCell ref="H40:I40"/>
    <mergeCell ref="H31:I31"/>
    <mergeCell ref="H32:I32"/>
    <mergeCell ref="H33:I33"/>
    <mergeCell ref="H34:J34"/>
    <mergeCell ref="H35:J35"/>
    <mergeCell ref="B52:D52"/>
    <mergeCell ref="E52:F52"/>
    <mergeCell ref="G52:J52"/>
    <mergeCell ref="H44:J44"/>
    <mergeCell ref="H47:J47"/>
    <mergeCell ref="H48:I49"/>
    <mergeCell ref="J48:J49"/>
    <mergeCell ref="B51:D51"/>
    <mergeCell ref="E51:F51"/>
    <mergeCell ref="G51:J51"/>
    <mergeCell ref="H45:J45"/>
    <mergeCell ref="H46:J46"/>
  </mergeCells>
  <conditionalFormatting sqref="E10:E50">
    <cfRule type="containsText" dxfId="29" priority="1" operator="containsText" text="ضعيف">
      <formula>NOT(ISERROR(SEARCH("ضعيف",E10)))</formula>
    </cfRule>
    <cfRule type="containsText" dxfId="28" priority="4" operator="containsText" text="ضعيف">
      <formula>NOT(ISERROR(SEARCH("ضعيف",E10)))</formula>
    </cfRule>
    <cfRule type="containsText" dxfId="27" priority="5" operator="containsText" text="مقبول">
      <formula>NOT(ISERROR(SEARCH("مقبول",E10)))</formula>
    </cfRule>
    <cfRule type="containsText" dxfId="26" priority="8" operator="containsText" text="جيد">
      <formula>NOT(ISERROR(SEARCH("جيد",E10)))</formula>
    </cfRule>
    <cfRule type="containsText" dxfId="25" priority="9" operator="containsText" text="جيد جداً">
      <formula>NOT(ISERROR(SEARCH("جيد جداً",E10)))</formula>
    </cfRule>
    <cfRule type="containsText" dxfId="24" priority="10" operator="containsText" text="ممتاز">
      <formula>NOT(ISERROR(SEARCH("ممتاز",E10)))</formula>
    </cfRule>
  </conditionalFormatting>
  <conditionalFormatting sqref="G10:G49">
    <cfRule type="containsText" dxfId="23" priority="2" operator="containsText" text="ضعيف">
      <formula>NOT(ISERROR(SEARCH("ضعيف",G10)))</formula>
    </cfRule>
    <cfRule type="containsText" dxfId="22" priority="3" operator="containsText" text="مقبول">
      <formula>NOT(ISERROR(SEARCH("مقبول",G10)))</formula>
    </cfRule>
    <cfRule type="containsText" dxfId="21" priority="6" operator="containsText" text="ممتاز">
      <formula>NOT(ISERROR(SEARCH("ممتاز",G10)))</formula>
    </cfRule>
    <cfRule type="containsText" dxfId="20" priority="7" operator="containsText" text="جيد">
      <formula>NOT(ISERROR(SEARCH("جيد",G10)))</formula>
    </cfRule>
  </conditionalFormatting>
  <pageMargins left="0.25" right="0.25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5B746-D130-4A99-A1B4-F4F93D4D55AA}">
  <sheetPr>
    <tabColor rgb="FFFF0000"/>
  </sheetPr>
  <dimension ref="B1:O52"/>
  <sheetViews>
    <sheetView showGridLines="0" rightToLeft="1" zoomScale="110" zoomScaleNormal="110" workbookViewId="0">
      <selection activeCell="C10" sqref="C10"/>
    </sheetView>
  </sheetViews>
  <sheetFormatPr defaultRowHeight="14.25" x14ac:dyDescent="0.2"/>
  <cols>
    <col min="1" max="1" width="1.125" customWidth="1"/>
    <col min="2" max="2" width="3.375" customWidth="1"/>
    <col min="3" max="3" width="19.125" customWidth="1"/>
    <col min="4" max="7" width="9" customWidth="1"/>
    <col min="11" max="11" width="9" customWidth="1"/>
  </cols>
  <sheetData>
    <row r="1" spans="2:15" s="2" customFormat="1" ht="14.25" customHeight="1" x14ac:dyDescent="0.2">
      <c r="B1" s="96"/>
      <c r="C1" s="96"/>
      <c r="D1" s="131" t="s">
        <v>1</v>
      </c>
      <c r="E1" s="131"/>
      <c r="F1" s="131"/>
      <c r="G1" s="131"/>
      <c r="H1" s="131"/>
      <c r="I1" s="96"/>
      <c r="J1" s="96"/>
    </row>
    <row r="2" spans="2:15" s="2" customFormat="1" ht="18" customHeight="1" x14ac:dyDescent="0.2">
      <c r="B2" s="96"/>
      <c r="C2" s="96"/>
      <c r="D2" s="131" t="s">
        <v>0</v>
      </c>
      <c r="E2" s="131"/>
      <c r="F2" s="131"/>
      <c r="G2" s="131"/>
      <c r="H2" s="131"/>
      <c r="I2" s="96"/>
      <c r="J2" s="96"/>
    </row>
    <row r="3" spans="2:15" s="2" customFormat="1" ht="18" customHeight="1" x14ac:dyDescent="0.2">
      <c r="B3" s="96"/>
      <c r="C3" s="96"/>
      <c r="D3" s="131" t="str">
        <f>'1'!M4</f>
        <v>الإدارة العامة للتعلم بمنطقة المدينة المنورة</v>
      </c>
      <c r="E3" s="131"/>
      <c r="F3" s="131"/>
      <c r="G3" s="131"/>
      <c r="H3" s="131"/>
      <c r="I3" s="96"/>
      <c r="J3" s="96"/>
    </row>
    <row r="4" spans="2:15" s="2" customFormat="1" ht="16.5" customHeight="1" x14ac:dyDescent="0.2">
      <c r="B4" s="96"/>
      <c r="C4" s="96"/>
      <c r="D4" s="131" t="str">
        <f>'1'!M5</f>
        <v>مكتب تعليم العوالي</v>
      </c>
      <c r="E4" s="131"/>
      <c r="F4" s="131"/>
      <c r="G4" s="131"/>
      <c r="H4" s="131"/>
      <c r="I4" s="96"/>
      <c r="J4" s="96"/>
      <c r="K4" s="4"/>
      <c r="L4" s="4"/>
    </row>
    <row r="5" spans="2:15" s="2" customFormat="1" ht="16.5" customHeight="1" x14ac:dyDescent="0.2">
      <c r="B5" s="96"/>
      <c r="C5" s="96"/>
      <c r="D5" s="131" t="str">
        <f>'1'!M7</f>
        <v>مدرسة الفيصلية الابتدائية</v>
      </c>
      <c r="E5" s="131"/>
      <c r="F5" s="131"/>
      <c r="G5" s="131"/>
      <c r="H5" s="131"/>
      <c r="I5" s="96"/>
      <c r="J5" s="96"/>
      <c r="K5" s="4"/>
      <c r="L5" s="4"/>
    </row>
    <row r="6" spans="2:15" s="2" customFormat="1" ht="7.5" customHeight="1" x14ac:dyDescent="0.2">
      <c r="B6" s="134"/>
      <c r="C6" s="134"/>
      <c r="D6" s="134"/>
      <c r="E6" s="134"/>
      <c r="F6" s="18"/>
      <c r="G6" s="18"/>
      <c r="H6" s="18"/>
      <c r="I6" s="18"/>
      <c r="J6" s="18"/>
    </row>
    <row r="7" spans="2:15" s="2" customFormat="1" ht="18" customHeight="1" x14ac:dyDescent="0.2">
      <c r="B7" s="135" t="str">
        <f>'1'!M19</f>
        <v>كشف متابعة الاختبارات القبلية والبعدية لتهيئة الطلاب لاختبار نافس 2024</v>
      </c>
      <c r="C7" s="135"/>
      <c r="D7" s="135"/>
      <c r="E7" s="135"/>
      <c r="F7" s="135"/>
      <c r="G7" s="72" t="s">
        <v>51</v>
      </c>
      <c r="H7" s="73" t="str">
        <f>'1'!M13&amp;5</f>
        <v>السادس5</v>
      </c>
      <c r="I7" s="74" t="s">
        <v>28</v>
      </c>
      <c r="J7" s="73" t="str">
        <f>'1'!M11</f>
        <v>الرياضيات</v>
      </c>
      <c r="K7" s="14"/>
      <c r="L7" s="4"/>
    </row>
    <row r="8" spans="2:15" s="2" customFormat="1" ht="9.75" customHeight="1" x14ac:dyDescent="0.2">
      <c r="B8" s="136"/>
      <c r="C8" s="136"/>
      <c r="D8" s="136"/>
      <c r="E8" s="136"/>
      <c r="F8" s="18"/>
      <c r="G8" s="19"/>
      <c r="H8" s="19"/>
      <c r="I8" s="19"/>
      <c r="J8" s="75"/>
      <c r="K8" s="4"/>
      <c r="L8" s="4"/>
    </row>
    <row r="9" spans="2:15" s="2" customFormat="1" ht="15" customHeight="1" x14ac:dyDescent="0.3">
      <c r="B9" s="97" t="s">
        <v>6</v>
      </c>
      <c r="C9" s="98" t="str">
        <f>'1'!C9</f>
        <v>اسم الطالب</v>
      </c>
      <c r="D9" s="99" t="str">
        <f>'1'!D9</f>
        <v>القبلي</v>
      </c>
      <c r="E9" s="30" t="s">
        <v>5</v>
      </c>
      <c r="F9" s="99" t="str">
        <f>'1'!F9</f>
        <v>البعدي</v>
      </c>
      <c r="G9" s="29" t="s">
        <v>5</v>
      </c>
      <c r="H9" s="148" t="s">
        <v>55</v>
      </c>
      <c r="I9" s="149"/>
      <c r="J9" s="150"/>
      <c r="L9" s="4"/>
      <c r="M9" s="189"/>
      <c r="N9" s="189"/>
      <c r="O9" s="1"/>
    </row>
    <row r="10" spans="2:15" s="2" customFormat="1" ht="15" customHeight="1" x14ac:dyDescent="0.25">
      <c r="B10" s="97">
        <f>ROW()-9</f>
        <v>1</v>
      </c>
      <c r="C10" s="102"/>
      <c r="D10" s="103"/>
      <c r="E10" s="5" t="str">
        <f>IF(D10&gt;=18,"ممتاز",IF(D10&gt;=16,"جيد جداً",IF(D10&gt;=14,"جيد",IF(D10&gt;=10,"مقبول",IF(D10&gt;=1,"ضعيف","غائب")))))</f>
        <v>غائب</v>
      </c>
      <c r="F10" s="25"/>
      <c r="G10" s="27" t="str">
        <f>IF(F10&gt;=18,"ممتاز",IF(F10&gt;=16,"جيد جداً",IF(F10&gt;=14,"جيد",IF(F10&gt;=10,"مقبول",IF(F10&gt;=1,"ضعيف","غائب")))))</f>
        <v>غائب</v>
      </c>
      <c r="H10" s="140" t="str">
        <f>'1'!M20</f>
        <v>القبلي</v>
      </c>
      <c r="I10" s="141"/>
      <c r="J10" s="142"/>
      <c r="L10" s="4"/>
      <c r="M10" s="188"/>
      <c r="N10" s="188"/>
      <c r="O10" s="7"/>
    </row>
    <row r="11" spans="2:15" s="2" customFormat="1" x14ac:dyDescent="0.2">
      <c r="B11" s="97">
        <f t="shared" ref="B11:B49" si="0">ROW()-9</f>
        <v>2</v>
      </c>
      <c r="C11" s="102"/>
      <c r="D11" s="103"/>
      <c r="E11" s="5" t="str">
        <f t="shared" ref="E11:E49" si="1">IF(D11&gt;=18,"ممتاز",IF(D11&gt;=16,"جيد جداً",IF(D11&gt;=14,"جيد",IF(D11&gt;=10,"مقبول",IF(D11&gt;=1,"ضعيف","غائب")))))</f>
        <v>غائب</v>
      </c>
      <c r="F11" s="25"/>
      <c r="G11" s="25" t="str">
        <f t="shared" ref="G11:G49" si="2">IF(F11&gt;=18,"ممتاز",IF(F11&gt;=16,"جيد جداً",IF(F11&gt;=14,"جيد",IF(F11&gt;=10,"مقبول",IF(F11&gt;=1,"ضعيف","غائب")))))</f>
        <v>غائب</v>
      </c>
      <c r="H11" s="183" t="s">
        <v>62</v>
      </c>
      <c r="I11" s="184"/>
      <c r="J11" s="37">
        <f>COUNTA(D10:D49)</f>
        <v>0</v>
      </c>
      <c r="M11" s="188"/>
      <c r="N11" s="188"/>
      <c r="O11" s="7"/>
    </row>
    <row r="12" spans="2:15" s="2" customFormat="1" ht="15" customHeight="1" x14ac:dyDescent="0.2">
      <c r="B12" s="97">
        <f t="shared" si="0"/>
        <v>3</v>
      </c>
      <c r="C12" s="102"/>
      <c r="D12" s="103"/>
      <c r="E12" s="5" t="str">
        <f t="shared" si="1"/>
        <v>غائب</v>
      </c>
      <c r="F12" s="25"/>
      <c r="G12" s="25" t="str">
        <f t="shared" si="2"/>
        <v>غائب</v>
      </c>
      <c r="H12" s="132" t="s">
        <v>7</v>
      </c>
      <c r="I12" s="133"/>
      <c r="J12" s="34">
        <f>SUM(D10:D49)</f>
        <v>0</v>
      </c>
      <c r="L12" s="4"/>
      <c r="M12" s="188"/>
      <c r="N12" s="188"/>
      <c r="O12" s="7"/>
    </row>
    <row r="13" spans="2:15" s="2" customFormat="1" ht="15" customHeight="1" x14ac:dyDescent="0.2">
      <c r="B13" s="97">
        <f t="shared" si="0"/>
        <v>4</v>
      </c>
      <c r="C13" s="102"/>
      <c r="D13" s="103"/>
      <c r="E13" s="5" t="str">
        <f t="shared" si="1"/>
        <v>غائب</v>
      </c>
      <c r="F13" s="25"/>
      <c r="G13" s="25" t="str">
        <f t="shared" si="2"/>
        <v>غائب</v>
      </c>
      <c r="H13" s="132" t="s">
        <v>2</v>
      </c>
      <c r="I13" s="133"/>
      <c r="J13" s="34">
        <f>MAX(D10:D49)</f>
        <v>0</v>
      </c>
      <c r="L13" s="4"/>
      <c r="M13" s="188"/>
      <c r="N13" s="188"/>
      <c r="O13" s="7"/>
    </row>
    <row r="14" spans="2:15" s="2" customFormat="1" x14ac:dyDescent="0.2">
      <c r="B14" s="97">
        <f t="shared" si="0"/>
        <v>5</v>
      </c>
      <c r="C14" s="102"/>
      <c r="D14" s="103"/>
      <c r="E14" s="5" t="str">
        <f t="shared" si="1"/>
        <v>غائب</v>
      </c>
      <c r="F14" s="25"/>
      <c r="G14" s="25" t="str">
        <f t="shared" si="2"/>
        <v>غائب</v>
      </c>
      <c r="H14" s="132" t="s">
        <v>3</v>
      </c>
      <c r="I14" s="133"/>
      <c r="J14" s="34">
        <f>MIN(D10:D49)</f>
        <v>0</v>
      </c>
      <c r="M14" s="188"/>
      <c r="N14" s="188"/>
      <c r="O14" s="7"/>
    </row>
    <row r="15" spans="2:15" s="2" customFormat="1" x14ac:dyDescent="0.2">
      <c r="B15" s="97">
        <f t="shared" si="0"/>
        <v>6</v>
      </c>
      <c r="C15" s="102"/>
      <c r="D15" s="103"/>
      <c r="E15" s="5" t="str">
        <f t="shared" si="1"/>
        <v>غائب</v>
      </c>
      <c r="F15" s="25"/>
      <c r="G15" s="25" t="str">
        <f t="shared" si="2"/>
        <v>غائب</v>
      </c>
      <c r="H15" s="132" t="s">
        <v>4</v>
      </c>
      <c r="I15" s="133"/>
      <c r="J15" s="35" t="e">
        <f>AVERAGE(D10:D49)</f>
        <v>#DIV/0!</v>
      </c>
    </row>
    <row r="16" spans="2:15" s="2" customFormat="1" ht="15" customHeight="1" x14ac:dyDescent="0.25">
      <c r="B16" s="97">
        <f t="shared" si="0"/>
        <v>7</v>
      </c>
      <c r="C16" s="102"/>
      <c r="D16" s="103"/>
      <c r="E16" s="5" t="str">
        <f t="shared" si="1"/>
        <v>غائب</v>
      </c>
      <c r="F16" s="25"/>
      <c r="G16" s="25" t="str">
        <f t="shared" si="2"/>
        <v>غائب</v>
      </c>
      <c r="H16" s="186" t="s">
        <v>11</v>
      </c>
      <c r="I16" s="187"/>
      <c r="J16" s="38" t="e">
        <f>J12/J11/20</f>
        <v>#DIV/0!</v>
      </c>
      <c r="K16" s="4"/>
      <c r="L16" s="4"/>
      <c r="M16" s="21"/>
      <c r="N16" s="21"/>
      <c r="O16" s="21"/>
    </row>
    <row r="17" spans="2:15" s="2" customFormat="1" ht="15" customHeight="1" x14ac:dyDescent="0.2">
      <c r="B17" s="97">
        <f t="shared" si="0"/>
        <v>8</v>
      </c>
      <c r="C17" s="102"/>
      <c r="D17" s="103"/>
      <c r="E17" s="5" t="str">
        <f t="shared" si="1"/>
        <v>غائب</v>
      </c>
      <c r="F17" s="25"/>
      <c r="G17" s="27" t="str">
        <f t="shared" si="2"/>
        <v>غائب</v>
      </c>
      <c r="H17" s="148" t="s">
        <v>56</v>
      </c>
      <c r="I17" s="149"/>
      <c r="J17" s="150"/>
      <c r="L17" s="4"/>
      <c r="M17" s="22"/>
      <c r="N17" s="22"/>
      <c r="O17" s="23"/>
    </row>
    <row r="18" spans="2:15" s="2" customFormat="1" ht="15" x14ac:dyDescent="0.2">
      <c r="B18" s="97">
        <f t="shared" si="0"/>
        <v>9</v>
      </c>
      <c r="C18" s="102"/>
      <c r="D18" s="103"/>
      <c r="E18" s="5" t="str">
        <f t="shared" si="1"/>
        <v>غائب</v>
      </c>
      <c r="F18" s="25"/>
      <c r="G18" s="27" t="str">
        <f t="shared" si="2"/>
        <v>غائب</v>
      </c>
      <c r="H18" s="145" t="str">
        <f>'1'!M20</f>
        <v>القبلي</v>
      </c>
      <c r="I18" s="146"/>
      <c r="J18" s="147"/>
      <c r="M18" s="24"/>
      <c r="N18" s="24"/>
      <c r="O18" s="7"/>
    </row>
    <row r="19" spans="2:15" s="2" customFormat="1" x14ac:dyDescent="0.2">
      <c r="B19" s="97">
        <f t="shared" si="0"/>
        <v>10</v>
      </c>
      <c r="C19" s="102"/>
      <c r="D19" s="103"/>
      <c r="E19" s="5" t="str">
        <f t="shared" si="1"/>
        <v>غائب</v>
      </c>
      <c r="F19" s="25"/>
      <c r="G19" s="25" t="str">
        <f t="shared" si="2"/>
        <v>غائب</v>
      </c>
      <c r="H19" s="183" t="s">
        <v>8</v>
      </c>
      <c r="I19" s="184"/>
      <c r="J19" s="28">
        <f>COUNTIF(E10:E49,"ممتاز")</f>
        <v>0</v>
      </c>
      <c r="M19" s="24"/>
      <c r="N19" s="24"/>
      <c r="O19" s="7"/>
    </row>
    <row r="20" spans="2:15" s="2" customFormat="1" x14ac:dyDescent="0.2">
      <c r="B20" s="97">
        <f t="shared" si="0"/>
        <v>11</v>
      </c>
      <c r="C20" s="102"/>
      <c r="D20" s="103"/>
      <c r="E20" s="5" t="str">
        <f t="shared" si="1"/>
        <v>غائب</v>
      </c>
      <c r="F20" s="25"/>
      <c r="G20" s="25" t="str">
        <f t="shared" si="2"/>
        <v>غائب</v>
      </c>
      <c r="H20" s="132" t="s">
        <v>16</v>
      </c>
      <c r="I20" s="133"/>
      <c r="J20" s="6">
        <f>COUNTIF(E10:E49,"جيد جداً")</f>
        <v>0</v>
      </c>
      <c r="M20" s="24"/>
      <c r="N20" s="24"/>
      <c r="O20" s="7"/>
    </row>
    <row r="21" spans="2:15" s="2" customFormat="1" x14ac:dyDescent="0.2">
      <c r="B21" s="97">
        <f t="shared" si="0"/>
        <v>12</v>
      </c>
      <c r="C21" s="102"/>
      <c r="D21" s="103"/>
      <c r="E21" s="5" t="str">
        <f t="shared" si="1"/>
        <v>غائب</v>
      </c>
      <c r="F21" s="25"/>
      <c r="G21" s="25" t="str">
        <f t="shared" si="2"/>
        <v>غائب</v>
      </c>
      <c r="H21" s="132" t="s">
        <v>17</v>
      </c>
      <c r="I21" s="133"/>
      <c r="J21" s="6">
        <f>COUNTIF(E10:E49,"جيد")</f>
        <v>0</v>
      </c>
      <c r="M21" s="24"/>
      <c r="N21" s="24"/>
      <c r="O21" s="15"/>
    </row>
    <row r="22" spans="2:15" s="2" customFormat="1" x14ac:dyDescent="0.2">
      <c r="B22" s="97">
        <f t="shared" si="0"/>
        <v>13</v>
      </c>
      <c r="C22" s="102"/>
      <c r="D22" s="103"/>
      <c r="E22" s="5" t="str">
        <f t="shared" si="1"/>
        <v>غائب</v>
      </c>
      <c r="F22" s="25"/>
      <c r="G22" s="25" t="str">
        <f t="shared" si="2"/>
        <v>غائب</v>
      </c>
      <c r="H22" s="132" t="s">
        <v>18</v>
      </c>
      <c r="I22" s="133"/>
      <c r="J22" s="6">
        <f>COUNTIF(E10:E49,"مقبول")</f>
        <v>0</v>
      </c>
      <c r="M22" s="24"/>
      <c r="N22" s="24"/>
      <c r="O22" s="16"/>
    </row>
    <row r="23" spans="2:15" s="2" customFormat="1" x14ac:dyDescent="0.2">
      <c r="B23" s="97">
        <f t="shared" si="0"/>
        <v>14</v>
      </c>
      <c r="C23" s="102"/>
      <c r="D23" s="103"/>
      <c r="E23" s="5" t="str">
        <f t="shared" si="1"/>
        <v>غائب</v>
      </c>
      <c r="F23" s="25"/>
      <c r="G23" s="25" t="str">
        <f t="shared" si="2"/>
        <v>غائب</v>
      </c>
      <c r="H23" s="132" t="s">
        <v>9</v>
      </c>
      <c r="I23" s="133"/>
      <c r="J23" s="6">
        <f>COUNTIF(E10:E49,"ضعيف")</f>
        <v>0</v>
      </c>
    </row>
    <row r="24" spans="2:15" s="2" customFormat="1" x14ac:dyDescent="0.2">
      <c r="B24" s="97">
        <f t="shared" si="0"/>
        <v>15</v>
      </c>
      <c r="C24" s="102"/>
      <c r="D24" s="103"/>
      <c r="E24" s="5" t="str">
        <f t="shared" si="1"/>
        <v>غائب</v>
      </c>
      <c r="F24" s="25"/>
      <c r="G24" s="25" t="str">
        <f t="shared" si="2"/>
        <v>غائب</v>
      </c>
      <c r="H24" s="132" t="s">
        <v>20</v>
      </c>
      <c r="I24" s="133"/>
      <c r="J24" s="6">
        <f>COUNTIF(E10:E49,"غائب")</f>
        <v>40</v>
      </c>
    </row>
    <row r="25" spans="2:15" s="2" customFormat="1" x14ac:dyDescent="0.2">
      <c r="B25" s="97">
        <f t="shared" si="0"/>
        <v>16</v>
      </c>
      <c r="C25" s="102"/>
      <c r="D25" s="103"/>
      <c r="E25" s="5" t="str">
        <f t="shared" si="1"/>
        <v>غائب</v>
      </c>
      <c r="F25" s="25"/>
      <c r="G25" s="25" t="str">
        <f t="shared" si="2"/>
        <v>غائب</v>
      </c>
      <c r="H25" s="180"/>
      <c r="I25" s="181"/>
      <c r="J25" s="182"/>
    </row>
    <row r="26" spans="2:15" s="2" customFormat="1" ht="15" x14ac:dyDescent="0.2">
      <c r="B26" s="97">
        <f t="shared" si="0"/>
        <v>17</v>
      </c>
      <c r="C26" s="102"/>
      <c r="D26" s="103"/>
      <c r="E26" s="5" t="str">
        <f t="shared" si="1"/>
        <v>غائب</v>
      </c>
      <c r="F26" s="25"/>
      <c r="G26" s="27" t="str">
        <f t="shared" si="2"/>
        <v>غائب</v>
      </c>
      <c r="H26" s="148" t="s">
        <v>55</v>
      </c>
      <c r="I26" s="149"/>
      <c r="J26" s="150"/>
    </row>
    <row r="27" spans="2:15" s="2" customFormat="1" ht="15" x14ac:dyDescent="0.25">
      <c r="B27" s="97">
        <f t="shared" si="0"/>
        <v>18</v>
      </c>
      <c r="C27" s="102"/>
      <c r="D27" s="103"/>
      <c r="E27" s="5" t="str">
        <f t="shared" si="1"/>
        <v>غائب</v>
      </c>
      <c r="F27" s="25"/>
      <c r="G27" s="27" t="str">
        <f t="shared" si="2"/>
        <v>غائب</v>
      </c>
      <c r="H27" s="140" t="str">
        <f>'1'!M21</f>
        <v>البعدي</v>
      </c>
      <c r="I27" s="141"/>
      <c r="J27" s="142"/>
    </row>
    <row r="28" spans="2:15" s="2" customFormat="1" x14ac:dyDescent="0.2">
      <c r="B28" s="97">
        <f t="shared" si="0"/>
        <v>19</v>
      </c>
      <c r="C28" s="102"/>
      <c r="D28" s="103"/>
      <c r="E28" s="5" t="str">
        <f t="shared" si="1"/>
        <v>غائب</v>
      </c>
      <c r="F28" s="25"/>
      <c r="G28" s="25" t="str">
        <f t="shared" si="2"/>
        <v>غائب</v>
      </c>
      <c r="H28" s="183" t="s">
        <v>62</v>
      </c>
      <c r="I28" s="184"/>
      <c r="J28" s="37">
        <f>COUNTA(F10:F49)</f>
        <v>0</v>
      </c>
    </row>
    <row r="29" spans="2:15" s="2" customFormat="1" x14ac:dyDescent="0.2">
      <c r="B29" s="97">
        <f t="shared" si="0"/>
        <v>20</v>
      </c>
      <c r="C29" s="102"/>
      <c r="D29" s="103"/>
      <c r="E29" s="5" t="str">
        <f t="shared" si="1"/>
        <v>غائب</v>
      </c>
      <c r="F29" s="25"/>
      <c r="G29" s="25" t="str">
        <f t="shared" si="2"/>
        <v>غائب</v>
      </c>
      <c r="H29" s="132" t="s">
        <v>7</v>
      </c>
      <c r="I29" s="133"/>
      <c r="J29" s="34">
        <f>SUM(F10:F49)</f>
        <v>0</v>
      </c>
    </row>
    <row r="30" spans="2:15" s="2" customFormat="1" x14ac:dyDescent="0.2">
      <c r="B30" s="97">
        <f t="shared" si="0"/>
        <v>21</v>
      </c>
      <c r="C30" s="102"/>
      <c r="D30" s="103"/>
      <c r="E30" s="5" t="str">
        <f t="shared" si="1"/>
        <v>غائب</v>
      </c>
      <c r="F30" s="25"/>
      <c r="G30" s="25" t="str">
        <f t="shared" si="2"/>
        <v>غائب</v>
      </c>
      <c r="H30" s="132" t="s">
        <v>2</v>
      </c>
      <c r="I30" s="133"/>
      <c r="J30" s="34">
        <f>MAX(F10:F49)</f>
        <v>0</v>
      </c>
    </row>
    <row r="31" spans="2:15" s="2" customFormat="1" x14ac:dyDescent="0.2">
      <c r="B31" s="97">
        <f t="shared" si="0"/>
        <v>22</v>
      </c>
      <c r="C31" s="102"/>
      <c r="D31" s="103"/>
      <c r="E31" s="5" t="str">
        <f t="shared" si="1"/>
        <v>غائب</v>
      </c>
      <c r="F31" s="25"/>
      <c r="G31" s="25" t="str">
        <f t="shared" si="2"/>
        <v>غائب</v>
      </c>
      <c r="H31" s="132" t="s">
        <v>3</v>
      </c>
      <c r="I31" s="133"/>
      <c r="J31" s="34">
        <f>MIN(F10:F49)</f>
        <v>0</v>
      </c>
    </row>
    <row r="32" spans="2:15" s="2" customFormat="1" x14ac:dyDescent="0.2">
      <c r="B32" s="97">
        <f t="shared" si="0"/>
        <v>23</v>
      </c>
      <c r="C32" s="102"/>
      <c r="D32" s="103"/>
      <c r="E32" s="5" t="str">
        <f t="shared" si="1"/>
        <v>غائب</v>
      </c>
      <c r="F32" s="25"/>
      <c r="G32" s="25" t="str">
        <f t="shared" si="2"/>
        <v>غائب</v>
      </c>
      <c r="H32" s="132" t="s">
        <v>4</v>
      </c>
      <c r="I32" s="133"/>
      <c r="J32" s="35" t="e">
        <f>AVERAGE(F10:F49)</f>
        <v>#DIV/0!</v>
      </c>
    </row>
    <row r="33" spans="2:10" s="2" customFormat="1" x14ac:dyDescent="0.2">
      <c r="B33" s="97">
        <f t="shared" si="0"/>
        <v>24</v>
      </c>
      <c r="C33" s="102"/>
      <c r="D33" s="103"/>
      <c r="E33" s="5" t="str">
        <f t="shared" si="1"/>
        <v>غائب</v>
      </c>
      <c r="F33" s="25"/>
      <c r="G33" s="25" t="str">
        <f t="shared" si="2"/>
        <v>غائب</v>
      </c>
      <c r="H33" s="143" t="s">
        <v>11</v>
      </c>
      <c r="I33" s="143"/>
      <c r="J33" s="76" t="e">
        <f>J29/J28/20</f>
        <v>#DIV/0!</v>
      </c>
    </row>
    <row r="34" spans="2:10" s="2" customFormat="1" ht="15" x14ac:dyDescent="0.2">
      <c r="B34" s="97">
        <f t="shared" si="0"/>
        <v>25</v>
      </c>
      <c r="C34" s="102"/>
      <c r="D34" s="103"/>
      <c r="E34" s="5" t="str">
        <f t="shared" si="1"/>
        <v>غائب</v>
      </c>
      <c r="F34" s="25"/>
      <c r="G34" s="27" t="str">
        <f t="shared" si="2"/>
        <v>غائب</v>
      </c>
      <c r="H34" s="148" t="s">
        <v>56</v>
      </c>
      <c r="I34" s="149"/>
      <c r="J34" s="150"/>
    </row>
    <row r="35" spans="2:10" s="2" customFormat="1" ht="15" x14ac:dyDescent="0.2">
      <c r="B35" s="97">
        <f t="shared" si="0"/>
        <v>26</v>
      </c>
      <c r="C35" s="102"/>
      <c r="D35" s="103"/>
      <c r="E35" s="5" t="str">
        <f t="shared" si="1"/>
        <v>غائب</v>
      </c>
      <c r="F35" s="25"/>
      <c r="G35" s="27" t="str">
        <f t="shared" si="2"/>
        <v>غائب</v>
      </c>
      <c r="H35" s="145" t="str">
        <f>'1'!M21</f>
        <v>البعدي</v>
      </c>
      <c r="I35" s="146"/>
      <c r="J35" s="147"/>
    </row>
    <row r="36" spans="2:10" s="2" customFormat="1" x14ac:dyDescent="0.2">
      <c r="B36" s="97">
        <f t="shared" si="0"/>
        <v>27</v>
      </c>
      <c r="C36" s="102"/>
      <c r="D36" s="103"/>
      <c r="E36" s="5" t="str">
        <f t="shared" si="1"/>
        <v>غائب</v>
      </c>
      <c r="F36" s="25"/>
      <c r="G36" s="25" t="str">
        <f t="shared" si="2"/>
        <v>غائب</v>
      </c>
      <c r="H36" s="143" t="s">
        <v>8</v>
      </c>
      <c r="I36" s="143"/>
      <c r="J36" s="6">
        <f>COUNTIF(G10:G49,"ممتاز")</f>
        <v>0</v>
      </c>
    </row>
    <row r="37" spans="2:10" s="2" customFormat="1" x14ac:dyDescent="0.2">
      <c r="B37" s="97">
        <f t="shared" si="0"/>
        <v>28</v>
      </c>
      <c r="C37" s="102"/>
      <c r="D37" s="103"/>
      <c r="E37" s="5" t="str">
        <f t="shared" si="1"/>
        <v>غائب</v>
      </c>
      <c r="F37" s="25"/>
      <c r="G37" s="25" t="str">
        <f t="shared" si="2"/>
        <v>غائب</v>
      </c>
      <c r="H37" s="132" t="s">
        <v>16</v>
      </c>
      <c r="I37" s="133"/>
      <c r="J37" s="6">
        <f>COUNTIF(G10:G49,"جيد جداً")</f>
        <v>0</v>
      </c>
    </row>
    <row r="38" spans="2:10" s="2" customFormat="1" x14ac:dyDescent="0.2">
      <c r="B38" s="97">
        <f t="shared" si="0"/>
        <v>29</v>
      </c>
      <c r="C38" s="102"/>
      <c r="D38" s="103"/>
      <c r="E38" s="5" t="str">
        <f t="shared" si="1"/>
        <v>غائب</v>
      </c>
      <c r="F38" s="25"/>
      <c r="G38" s="25" t="str">
        <f t="shared" si="2"/>
        <v>غائب</v>
      </c>
      <c r="H38" s="132" t="s">
        <v>17</v>
      </c>
      <c r="I38" s="133"/>
      <c r="J38" s="6">
        <f>COUNTIF(G10:G49,"جيد")</f>
        <v>0</v>
      </c>
    </row>
    <row r="39" spans="2:10" s="2" customFormat="1" x14ac:dyDescent="0.2">
      <c r="B39" s="97">
        <f t="shared" si="0"/>
        <v>30</v>
      </c>
      <c r="C39" s="102"/>
      <c r="D39" s="103"/>
      <c r="E39" s="5" t="str">
        <f t="shared" si="1"/>
        <v>غائب</v>
      </c>
      <c r="F39" s="25"/>
      <c r="G39" s="25" t="str">
        <f t="shared" si="2"/>
        <v>غائب</v>
      </c>
      <c r="H39" s="132" t="s">
        <v>18</v>
      </c>
      <c r="I39" s="133"/>
      <c r="J39" s="6">
        <f>COUNTIF(G10:G49,"مقبول")</f>
        <v>0</v>
      </c>
    </row>
    <row r="40" spans="2:10" s="2" customFormat="1" x14ac:dyDescent="0.2">
      <c r="B40" s="97">
        <f t="shared" si="0"/>
        <v>31</v>
      </c>
      <c r="C40" s="102"/>
      <c r="D40" s="103"/>
      <c r="E40" s="5" t="str">
        <f t="shared" si="1"/>
        <v>غائب</v>
      </c>
      <c r="F40" s="25"/>
      <c r="G40" s="25" t="str">
        <f t="shared" si="2"/>
        <v>غائب</v>
      </c>
      <c r="H40" s="132" t="s">
        <v>9</v>
      </c>
      <c r="I40" s="133"/>
      <c r="J40" s="6">
        <f>COUNTIF(G10:G49,"ضعيف")</f>
        <v>0</v>
      </c>
    </row>
    <row r="41" spans="2:10" s="2" customFormat="1" x14ac:dyDescent="0.2">
      <c r="B41" s="97">
        <f t="shared" si="0"/>
        <v>32</v>
      </c>
      <c r="C41" s="102"/>
      <c r="D41" s="103"/>
      <c r="E41" s="5" t="str">
        <f t="shared" si="1"/>
        <v>غائب</v>
      </c>
      <c r="F41" s="25"/>
      <c r="G41" s="25" t="str">
        <f t="shared" si="2"/>
        <v>غائب</v>
      </c>
      <c r="H41" s="132" t="s">
        <v>20</v>
      </c>
      <c r="I41" s="133"/>
      <c r="J41" s="6">
        <f>COUNTIF(G10:G49,"غائب")</f>
        <v>40</v>
      </c>
    </row>
    <row r="42" spans="2:10" s="2" customFormat="1" ht="15.75" customHeight="1" x14ac:dyDescent="0.2">
      <c r="B42" s="97">
        <f t="shared" si="0"/>
        <v>33</v>
      </c>
      <c r="C42" s="102"/>
      <c r="D42" s="103"/>
      <c r="E42" s="5" t="str">
        <f t="shared" si="1"/>
        <v>غائب</v>
      </c>
      <c r="F42" s="25"/>
      <c r="G42" s="25" t="str">
        <f t="shared" si="2"/>
        <v>غائب</v>
      </c>
      <c r="H42" s="166" t="s">
        <v>57</v>
      </c>
      <c r="I42" s="167"/>
      <c r="J42" s="168"/>
    </row>
    <row r="43" spans="2:10" s="2" customFormat="1" ht="15" customHeight="1" x14ac:dyDescent="0.2">
      <c r="B43" s="97">
        <f t="shared" si="0"/>
        <v>34</v>
      </c>
      <c r="C43" s="102"/>
      <c r="D43" s="103"/>
      <c r="E43" s="5" t="str">
        <f t="shared" si="1"/>
        <v>غائب</v>
      </c>
      <c r="F43" s="25"/>
      <c r="G43" s="25" t="str">
        <f t="shared" si="2"/>
        <v>غائب</v>
      </c>
      <c r="H43" s="169" t="str">
        <f>'1'!M20</f>
        <v>القبلي</v>
      </c>
      <c r="I43" s="170"/>
      <c r="J43" s="171"/>
    </row>
    <row r="44" spans="2:10" x14ac:dyDescent="0.2">
      <c r="B44" s="97">
        <f t="shared" si="0"/>
        <v>35</v>
      </c>
      <c r="C44" s="102"/>
      <c r="D44" s="103"/>
      <c r="E44" s="5" t="str">
        <f t="shared" si="1"/>
        <v>غائب</v>
      </c>
      <c r="F44" s="25"/>
      <c r="G44" s="25" t="str">
        <f t="shared" si="2"/>
        <v>غائب</v>
      </c>
      <c r="H44" s="161" t="e">
        <f>J16</f>
        <v>#DIV/0!</v>
      </c>
      <c r="I44" s="164"/>
      <c r="J44" s="165"/>
    </row>
    <row r="45" spans="2:10" x14ac:dyDescent="0.2">
      <c r="B45" s="97">
        <f t="shared" si="0"/>
        <v>36</v>
      </c>
      <c r="C45" s="102"/>
      <c r="D45" s="103"/>
      <c r="E45" s="5" t="str">
        <f t="shared" si="1"/>
        <v>غائب</v>
      </c>
      <c r="F45" s="25"/>
      <c r="G45" s="25" t="str">
        <f t="shared" si="2"/>
        <v>غائب</v>
      </c>
      <c r="H45" s="166" t="s">
        <v>57</v>
      </c>
      <c r="I45" s="167"/>
      <c r="J45" s="168"/>
    </row>
    <row r="46" spans="2:10" x14ac:dyDescent="0.2">
      <c r="B46" s="97">
        <f t="shared" si="0"/>
        <v>37</v>
      </c>
      <c r="C46" s="102"/>
      <c r="D46" s="103"/>
      <c r="E46" s="5" t="str">
        <f t="shared" si="1"/>
        <v>غائب</v>
      </c>
      <c r="F46" s="25"/>
      <c r="G46" s="25" t="str">
        <f t="shared" si="2"/>
        <v>غائب</v>
      </c>
      <c r="H46" s="169" t="str">
        <f>'1'!M21</f>
        <v>البعدي</v>
      </c>
      <c r="I46" s="170"/>
      <c r="J46" s="171"/>
    </row>
    <row r="47" spans="2:10" x14ac:dyDescent="0.2">
      <c r="B47" s="97">
        <f t="shared" si="0"/>
        <v>38</v>
      </c>
      <c r="C47" s="102"/>
      <c r="D47" s="103"/>
      <c r="E47" s="5" t="str">
        <f t="shared" si="1"/>
        <v>غائب</v>
      </c>
      <c r="F47" s="25"/>
      <c r="G47" s="25" t="str">
        <f t="shared" si="2"/>
        <v>غائب</v>
      </c>
      <c r="H47" s="161" t="e">
        <f>J33</f>
        <v>#DIV/0!</v>
      </c>
      <c r="I47" s="164"/>
      <c r="J47" s="165"/>
    </row>
    <row r="48" spans="2:10" x14ac:dyDescent="0.2">
      <c r="B48" s="97">
        <f t="shared" si="0"/>
        <v>39</v>
      </c>
      <c r="C48" s="102"/>
      <c r="D48" s="103"/>
      <c r="E48" s="5" t="str">
        <f t="shared" si="1"/>
        <v>غائب</v>
      </c>
      <c r="F48" s="25"/>
      <c r="G48" s="25" t="str">
        <f t="shared" si="2"/>
        <v>غائب</v>
      </c>
      <c r="H48" s="155" t="s">
        <v>26</v>
      </c>
      <c r="I48" s="156"/>
      <c r="J48" s="159" t="e">
        <f>H47-H44</f>
        <v>#DIV/0!</v>
      </c>
    </row>
    <row r="49" spans="2:11" x14ac:dyDescent="0.2">
      <c r="B49" s="97">
        <f t="shared" si="0"/>
        <v>40</v>
      </c>
      <c r="C49" s="102"/>
      <c r="D49" s="103"/>
      <c r="E49" s="5" t="str">
        <f t="shared" si="1"/>
        <v>غائب</v>
      </c>
      <c r="F49" s="25"/>
      <c r="G49" s="25" t="str">
        <f t="shared" si="2"/>
        <v>غائب</v>
      </c>
      <c r="H49" s="157"/>
      <c r="I49" s="158"/>
      <c r="J49" s="185"/>
    </row>
    <row r="50" spans="2:11" ht="7.5" customHeight="1" x14ac:dyDescent="0.2">
      <c r="B50" s="18"/>
      <c r="C50" s="18"/>
      <c r="D50" s="100"/>
      <c r="E50" s="101"/>
      <c r="F50" s="18"/>
      <c r="G50" s="18"/>
      <c r="H50" s="18"/>
      <c r="I50" s="18"/>
      <c r="J50" s="18"/>
    </row>
    <row r="51" spans="2:11" ht="15.75" x14ac:dyDescent="0.3">
      <c r="B51" s="153" t="s">
        <v>31</v>
      </c>
      <c r="C51" s="153"/>
      <c r="D51" s="153"/>
      <c r="E51" s="154"/>
      <c r="F51" s="154"/>
      <c r="G51" s="138" t="s">
        <v>50</v>
      </c>
      <c r="H51" s="138"/>
      <c r="I51" s="138"/>
      <c r="J51" s="138"/>
      <c r="K51" s="13"/>
    </row>
    <row r="52" spans="2:11" ht="15.75" x14ac:dyDescent="0.3">
      <c r="B52" s="154" t="str">
        <f>'1'!M15</f>
        <v>أ. سفيان عيد الصاعدي</v>
      </c>
      <c r="C52" s="154"/>
      <c r="D52" s="154"/>
      <c r="E52" s="154"/>
      <c r="F52" s="154"/>
      <c r="G52" s="139" t="str">
        <f>'1'!M17</f>
        <v>قناة التيليجرام سفيان الصاعدي</v>
      </c>
      <c r="H52" s="139"/>
      <c r="I52" s="139"/>
      <c r="J52" s="139"/>
      <c r="K52" s="13"/>
    </row>
  </sheetData>
  <sheetProtection algorithmName="SHA-512" hashValue="Hfv2mQLW+JSXB/tHfRzhPXn3EaSQFgoTqU4yJj5GfnQhlUnpnZCx50+MAzDktbFJ7Ybhp4WeNa1sohBODZPAew==" saltValue="vbUnBh2b/U95kygdWCTxng==" spinCount="100000" sheet="1" formatCells="0" formatColumns="0" formatRows="0" insertColumns="0" insertRows="0" deleteColumns="0" deleteRows="0" selectLockedCells="1" sort="0" autoFilter="0" pivotTables="0"/>
  <mergeCells count="61">
    <mergeCell ref="B6:E6"/>
    <mergeCell ref="D1:H1"/>
    <mergeCell ref="D2:H2"/>
    <mergeCell ref="D3:H3"/>
    <mergeCell ref="D4:H4"/>
    <mergeCell ref="D5:H5"/>
    <mergeCell ref="B7:F7"/>
    <mergeCell ref="B8:E8"/>
    <mergeCell ref="H9:J9"/>
    <mergeCell ref="M9:N9"/>
    <mergeCell ref="H10:J10"/>
    <mergeCell ref="M10:N10"/>
    <mergeCell ref="H18:J18"/>
    <mergeCell ref="H11:I11"/>
    <mergeCell ref="M11:N11"/>
    <mergeCell ref="H12:I12"/>
    <mergeCell ref="M12:N12"/>
    <mergeCell ref="H13:I13"/>
    <mergeCell ref="M13:N13"/>
    <mergeCell ref="H14:I14"/>
    <mergeCell ref="M14:N14"/>
    <mergeCell ref="H15:I15"/>
    <mergeCell ref="H16:I16"/>
    <mergeCell ref="H17:J17"/>
    <mergeCell ref="H41:I41"/>
    <mergeCell ref="H42:J42"/>
    <mergeCell ref="H43:J43"/>
    <mergeCell ref="H30:I30"/>
    <mergeCell ref="H19:I19"/>
    <mergeCell ref="H20:I20"/>
    <mergeCell ref="H21:I21"/>
    <mergeCell ref="H22:I22"/>
    <mergeCell ref="H23:I23"/>
    <mergeCell ref="H24:I24"/>
    <mergeCell ref="H25:J25"/>
    <mergeCell ref="H26:J26"/>
    <mergeCell ref="H27:J27"/>
    <mergeCell ref="H28:I28"/>
    <mergeCell ref="H29:I29"/>
    <mergeCell ref="H36:I36"/>
    <mergeCell ref="H37:I37"/>
    <mergeCell ref="H38:I38"/>
    <mergeCell ref="H39:I39"/>
    <mergeCell ref="H40:I40"/>
    <mergeCell ref="H31:I31"/>
    <mergeCell ref="H32:I32"/>
    <mergeCell ref="H33:I33"/>
    <mergeCell ref="H34:J34"/>
    <mergeCell ref="H35:J35"/>
    <mergeCell ref="B52:D52"/>
    <mergeCell ref="E52:F52"/>
    <mergeCell ref="G52:J52"/>
    <mergeCell ref="H44:J44"/>
    <mergeCell ref="H47:J47"/>
    <mergeCell ref="H48:I49"/>
    <mergeCell ref="J48:J49"/>
    <mergeCell ref="B51:D51"/>
    <mergeCell ref="E51:F51"/>
    <mergeCell ref="G51:J51"/>
    <mergeCell ref="H45:J45"/>
    <mergeCell ref="H46:J46"/>
  </mergeCells>
  <conditionalFormatting sqref="E10:E50">
    <cfRule type="containsText" dxfId="19" priority="1" operator="containsText" text="ضعيف">
      <formula>NOT(ISERROR(SEARCH("ضعيف",E10)))</formula>
    </cfRule>
    <cfRule type="containsText" dxfId="18" priority="4" operator="containsText" text="ضعيف">
      <formula>NOT(ISERROR(SEARCH("ضعيف",E10)))</formula>
    </cfRule>
    <cfRule type="containsText" dxfId="17" priority="5" operator="containsText" text="مقبول">
      <formula>NOT(ISERROR(SEARCH("مقبول",E10)))</formula>
    </cfRule>
    <cfRule type="containsText" dxfId="16" priority="8" operator="containsText" text="جيد">
      <formula>NOT(ISERROR(SEARCH("جيد",E10)))</formula>
    </cfRule>
    <cfRule type="containsText" dxfId="15" priority="9" operator="containsText" text="جيد جداً">
      <formula>NOT(ISERROR(SEARCH("جيد جداً",E10)))</formula>
    </cfRule>
    <cfRule type="containsText" dxfId="14" priority="10" operator="containsText" text="ممتاز">
      <formula>NOT(ISERROR(SEARCH("ممتاز",E10)))</formula>
    </cfRule>
  </conditionalFormatting>
  <conditionalFormatting sqref="G10:G49">
    <cfRule type="containsText" dxfId="13" priority="2" operator="containsText" text="ضعيف">
      <formula>NOT(ISERROR(SEARCH("ضعيف",G10)))</formula>
    </cfRule>
    <cfRule type="containsText" dxfId="12" priority="3" operator="containsText" text="مقبول">
      <formula>NOT(ISERROR(SEARCH("مقبول",G10)))</formula>
    </cfRule>
    <cfRule type="containsText" dxfId="11" priority="6" operator="containsText" text="ممتاز">
      <formula>NOT(ISERROR(SEARCH("ممتاز",G10)))</formula>
    </cfRule>
    <cfRule type="containsText" dxfId="10" priority="7" operator="containsText" text="جيد">
      <formula>NOT(ISERROR(SEARCH("جيد",G10)))</formula>
    </cfRule>
  </conditionalFormatting>
  <pageMargins left="0.25" right="0.25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1CFC8-99FC-4B09-B80E-F621A8B477D9}">
  <sheetPr>
    <tabColor rgb="FFFF0000"/>
  </sheetPr>
  <dimension ref="B1:O52"/>
  <sheetViews>
    <sheetView showGridLines="0" rightToLeft="1" zoomScale="110" zoomScaleNormal="110" workbookViewId="0">
      <selection activeCell="C10" sqref="C10"/>
    </sheetView>
  </sheetViews>
  <sheetFormatPr defaultRowHeight="14.25" x14ac:dyDescent="0.2"/>
  <cols>
    <col min="1" max="1" width="1.125" customWidth="1"/>
    <col min="2" max="2" width="3.375" customWidth="1"/>
    <col min="3" max="3" width="19.125" customWidth="1"/>
    <col min="4" max="7" width="9" customWidth="1"/>
    <col min="11" max="11" width="9" customWidth="1"/>
  </cols>
  <sheetData>
    <row r="1" spans="2:15" s="2" customFormat="1" ht="14.25" customHeight="1" x14ac:dyDescent="0.2">
      <c r="B1" s="71"/>
      <c r="C1" s="71"/>
      <c r="D1" s="190" t="s">
        <v>1</v>
      </c>
      <c r="E1" s="190"/>
      <c r="F1" s="190"/>
      <c r="G1" s="190"/>
      <c r="H1" s="190"/>
      <c r="I1" s="71"/>
      <c r="J1" s="71"/>
    </row>
    <row r="2" spans="2:15" s="2" customFormat="1" ht="18" customHeight="1" x14ac:dyDescent="0.2">
      <c r="B2" s="71"/>
      <c r="C2" s="71"/>
      <c r="D2" s="190" t="s">
        <v>0</v>
      </c>
      <c r="E2" s="190"/>
      <c r="F2" s="190"/>
      <c r="G2" s="190"/>
      <c r="H2" s="190"/>
      <c r="I2" s="71"/>
      <c r="J2" s="71"/>
    </row>
    <row r="3" spans="2:15" s="2" customFormat="1" ht="18" customHeight="1" x14ac:dyDescent="0.2">
      <c r="B3" s="96"/>
      <c r="C3" s="96"/>
      <c r="D3" s="131" t="str">
        <f>'1'!M4</f>
        <v>الإدارة العامة للتعلم بمنطقة المدينة المنورة</v>
      </c>
      <c r="E3" s="131"/>
      <c r="F3" s="131"/>
      <c r="G3" s="131"/>
      <c r="H3" s="131"/>
      <c r="I3" s="96"/>
      <c r="J3" s="96"/>
    </row>
    <row r="4" spans="2:15" s="2" customFormat="1" ht="16.5" customHeight="1" x14ac:dyDescent="0.2">
      <c r="B4" s="96"/>
      <c r="C4" s="96"/>
      <c r="D4" s="131" t="str">
        <f>'1'!M5</f>
        <v>مكتب تعليم العوالي</v>
      </c>
      <c r="E4" s="131"/>
      <c r="F4" s="131"/>
      <c r="G4" s="131"/>
      <c r="H4" s="131"/>
      <c r="I4" s="96"/>
      <c r="J4" s="96"/>
      <c r="K4" s="4"/>
      <c r="L4" s="4"/>
    </row>
    <row r="5" spans="2:15" s="2" customFormat="1" ht="16.5" customHeight="1" x14ac:dyDescent="0.2">
      <c r="B5" s="96"/>
      <c r="C5" s="96"/>
      <c r="D5" s="131" t="str">
        <f>'1'!M7</f>
        <v>مدرسة الفيصلية الابتدائية</v>
      </c>
      <c r="E5" s="131"/>
      <c r="F5" s="131"/>
      <c r="G5" s="131"/>
      <c r="H5" s="131"/>
      <c r="I5" s="96"/>
      <c r="J5" s="96"/>
      <c r="K5" s="4"/>
      <c r="L5" s="4"/>
    </row>
    <row r="6" spans="2:15" s="2" customFormat="1" ht="7.5" customHeight="1" x14ac:dyDescent="0.2">
      <c r="B6" s="134"/>
      <c r="C6" s="134"/>
      <c r="D6" s="134"/>
      <c r="E6" s="134"/>
      <c r="F6" s="18"/>
      <c r="G6" s="18"/>
      <c r="H6" s="18"/>
      <c r="I6" s="18"/>
      <c r="J6" s="18"/>
    </row>
    <row r="7" spans="2:15" s="2" customFormat="1" ht="18" customHeight="1" x14ac:dyDescent="0.2">
      <c r="B7" s="135" t="str">
        <f>'1'!M19</f>
        <v>كشف متابعة الاختبارات القبلية والبعدية لتهيئة الطلاب لاختبار نافس 2024</v>
      </c>
      <c r="C7" s="135"/>
      <c r="D7" s="135"/>
      <c r="E7" s="135"/>
      <c r="F7" s="135"/>
      <c r="G7" s="72" t="s">
        <v>51</v>
      </c>
      <c r="H7" s="73" t="str">
        <f>'1'!M13&amp;6</f>
        <v>السادس6</v>
      </c>
      <c r="I7" s="74" t="s">
        <v>28</v>
      </c>
      <c r="J7" s="73" t="str">
        <f>'1'!M11</f>
        <v>الرياضيات</v>
      </c>
      <c r="K7" s="14"/>
      <c r="L7" s="4"/>
    </row>
    <row r="8" spans="2:15" s="2" customFormat="1" ht="9.75" customHeight="1" x14ac:dyDescent="0.2">
      <c r="B8" s="136"/>
      <c r="C8" s="136"/>
      <c r="D8" s="136"/>
      <c r="E8" s="136"/>
      <c r="F8" s="18"/>
      <c r="G8" s="19"/>
      <c r="H8" s="19"/>
      <c r="I8" s="19"/>
      <c r="J8" s="75"/>
      <c r="K8" s="4"/>
      <c r="L8" s="4"/>
    </row>
    <row r="9" spans="2:15" s="2" customFormat="1" ht="15" customHeight="1" x14ac:dyDescent="0.3">
      <c r="B9" s="97" t="s">
        <v>6</v>
      </c>
      <c r="C9" s="98" t="str">
        <f>'1'!C9</f>
        <v>اسم الطالب</v>
      </c>
      <c r="D9" s="99" t="str">
        <f>'1'!D9</f>
        <v>القبلي</v>
      </c>
      <c r="E9" s="30" t="s">
        <v>5</v>
      </c>
      <c r="F9" s="99" t="str">
        <f>'1'!F9</f>
        <v>البعدي</v>
      </c>
      <c r="G9" s="29" t="s">
        <v>5</v>
      </c>
      <c r="H9" s="148" t="s">
        <v>55</v>
      </c>
      <c r="I9" s="149"/>
      <c r="J9" s="150"/>
      <c r="L9" s="4"/>
      <c r="M9" s="189"/>
      <c r="N9" s="189"/>
      <c r="O9" s="1"/>
    </row>
    <row r="10" spans="2:15" s="2" customFormat="1" ht="15" customHeight="1" x14ac:dyDescent="0.25">
      <c r="B10" s="97">
        <f>ROW()-9</f>
        <v>1</v>
      </c>
      <c r="C10" s="102"/>
      <c r="D10" s="103"/>
      <c r="E10" s="5" t="str">
        <f>IF(D10&gt;=18,"ممتاز",IF(D10&gt;=16,"جيد جداً",IF(D10&gt;=14,"جيد",IF(D10&gt;=10,"مقبول",IF(D10&gt;=1,"ضعيف","غائب")))))</f>
        <v>غائب</v>
      </c>
      <c r="F10" s="25"/>
      <c r="G10" s="27" t="str">
        <f>IF(F10&gt;=18,"ممتاز",IF(F10&gt;=16,"جيد جداً",IF(F10&gt;=14,"جيد",IF(F10&gt;=10,"مقبول",IF(F10&gt;=1,"ضعيف","غائب")))))</f>
        <v>غائب</v>
      </c>
      <c r="H10" s="140" t="str">
        <f>'1'!M20</f>
        <v>القبلي</v>
      </c>
      <c r="I10" s="141"/>
      <c r="J10" s="142"/>
      <c r="L10" s="4"/>
      <c r="M10" s="188"/>
      <c r="N10" s="188"/>
      <c r="O10" s="7"/>
    </row>
    <row r="11" spans="2:15" s="2" customFormat="1" x14ac:dyDescent="0.2">
      <c r="B11" s="97">
        <f t="shared" ref="B11:B49" si="0">ROW()-9</f>
        <v>2</v>
      </c>
      <c r="C11" s="102"/>
      <c r="D11" s="103"/>
      <c r="E11" s="5" t="str">
        <f t="shared" ref="E11:E49" si="1">IF(D11&gt;=18,"ممتاز",IF(D11&gt;=16,"جيد جداً",IF(D11&gt;=14,"جيد",IF(D11&gt;=10,"مقبول",IF(D11&gt;=1,"ضعيف","غائب")))))</f>
        <v>غائب</v>
      </c>
      <c r="F11" s="25"/>
      <c r="G11" s="25" t="str">
        <f t="shared" ref="G11:G49" si="2">IF(F11&gt;=18,"ممتاز",IF(F11&gt;=16,"جيد جداً",IF(F11&gt;=14,"جيد",IF(F11&gt;=10,"مقبول",IF(F11&gt;=1,"ضعيف","غائب")))))</f>
        <v>غائب</v>
      </c>
      <c r="H11" s="183" t="s">
        <v>61</v>
      </c>
      <c r="I11" s="184"/>
      <c r="J11" s="37">
        <f>COUNTA(D10:D49)</f>
        <v>0</v>
      </c>
      <c r="M11" s="188"/>
      <c r="N11" s="188"/>
      <c r="O11" s="7"/>
    </row>
    <row r="12" spans="2:15" s="2" customFormat="1" ht="15" customHeight="1" x14ac:dyDescent="0.2">
      <c r="B12" s="97">
        <f t="shared" si="0"/>
        <v>3</v>
      </c>
      <c r="C12" s="102"/>
      <c r="D12" s="103"/>
      <c r="E12" s="5" t="str">
        <f t="shared" si="1"/>
        <v>غائب</v>
      </c>
      <c r="F12" s="25"/>
      <c r="G12" s="25" t="str">
        <f t="shared" si="2"/>
        <v>غائب</v>
      </c>
      <c r="H12" s="132" t="s">
        <v>7</v>
      </c>
      <c r="I12" s="133"/>
      <c r="J12" s="34">
        <f>SUM(D10:D49)</f>
        <v>0</v>
      </c>
      <c r="L12" s="4"/>
      <c r="M12" s="188"/>
      <c r="N12" s="188"/>
      <c r="O12" s="7"/>
    </row>
    <row r="13" spans="2:15" s="2" customFormat="1" ht="15" customHeight="1" x14ac:dyDescent="0.2">
      <c r="B13" s="97">
        <f t="shared" si="0"/>
        <v>4</v>
      </c>
      <c r="C13" s="102"/>
      <c r="D13" s="103"/>
      <c r="E13" s="5" t="str">
        <f t="shared" si="1"/>
        <v>غائب</v>
      </c>
      <c r="F13" s="25"/>
      <c r="G13" s="25" t="str">
        <f t="shared" si="2"/>
        <v>غائب</v>
      </c>
      <c r="H13" s="132" t="s">
        <v>2</v>
      </c>
      <c r="I13" s="133"/>
      <c r="J13" s="34">
        <f>MAX(D10:D49)</f>
        <v>0</v>
      </c>
      <c r="L13" s="4"/>
      <c r="M13" s="188"/>
      <c r="N13" s="188"/>
      <c r="O13" s="7"/>
    </row>
    <row r="14" spans="2:15" s="2" customFormat="1" x14ac:dyDescent="0.2">
      <c r="B14" s="97">
        <f t="shared" si="0"/>
        <v>5</v>
      </c>
      <c r="C14" s="102"/>
      <c r="D14" s="103"/>
      <c r="E14" s="5" t="str">
        <f t="shared" si="1"/>
        <v>غائب</v>
      </c>
      <c r="F14" s="25"/>
      <c r="G14" s="25" t="str">
        <f t="shared" si="2"/>
        <v>غائب</v>
      </c>
      <c r="H14" s="132" t="s">
        <v>3</v>
      </c>
      <c r="I14" s="133"/>
      <c r="J14" s="34">
        <f>MIN(D10:D49)</f>
        <v>0</v>
      </c>
      <c r="M14" s="188"/>
      <c r="N14" s="188"/>
      <c r="O14" s="7"/>
    </row>
    <row r="15" spans="2:15" s="2" customFormat="1" x14ac:dyDescent="0.2">
      <c r="B15" s="97">
        <f t="shared" si="0"/>
        <v>6</v>
      </c>
      <c r="C15" s="102"/>
      <c r="D15" s="103"/>
      <c r="E15" s="5" t="str">
        <f t="shared" si="1"/>
        <v>غائب</v>
      </c>
      <c r="F15" s="25"/>
      <c r="G15" s="25" t="str">
        <f t="shared" si="2"/>
        <v>غائب</v>
      </c>
      <c r="H15" s="132" t="s">
        <v>4</v>
      </c>
      <c r="I15" s="133"/>
      <c r="J15" s="35" t="e">
        <f>AVERAGE(D10:D49)</f>
        <v>#DIV/0!</v>
      </c>
    </row>
    <row r="16" spans="2:15" s="2" customFormat="1" ht="15" customHeight="1" x14ac:dyDescent="0.25">
      <c r="B16" s="97">
        <f t="shared" si="0"/>
        <v>7</v>
      </c>
      <c r="C16" s="102"/>
      <c r="D16" s="103"/>
      <c r="E16" s="5" t="str">
        <f t="shared" si="1"/>
        <v>غائب</v>
      </c>
      <c r="F16" s="25"/>
      <c r="G16" s="25" t="str">
        <f t="shared" si="2"/>
        <v>غائب</v>
      </c>
      <c r="H16" s="186" t="s">
        <v>11</v>
      </c>
      <c r="I16" s="187"/>
      <c r="J16" s="38" t="e">
        <f>J12/J11/20</f>
        <v>#DIV/0!</v>
      </c>
      <c r="K16" s="4"/>
      <c r="L16" s="4"/>
      <c r="M16" s="21"/>
      <c r="N16" s="21"/>
      <c r="O16" s="21"/>
    </row>
    <row r="17" spans="2:15" s="2" customFormat="1" ht="15" customHeight="1" x14ac:dyDescent="0.2">
      <c r="B17" s="97">
        <f t="shared" si="0"/>
        <v>8</v>
      </c>
      <c r="C17" s="102"/>
      <c r="D17" s="103"/>
      <c r="E17" s="5" t="str">
        <f t="shared" si="1"/>
        <v>غائب</v>
      </c>
      <c r="F17" s="25"/>
      <c r="G17" s="27" t="str">
        <f t="shared" si="2"/>
        <v>غائب</v>
      </c>
      <c r="H17" s="148" t="s">
        <v>56</v>
      </c>
      <c r="I17" s="149"/>
      <c r="J17" s="150"/>
      <c r="L17" s="4"/>
      <c r="M17" s="22"/>
      <c r="N17" s="22"/>
      <c r="O17" s="23"/>
    </row>
    <row r="18" spans="2:15" s="2" customFormat="1" ht="15" x14ac:dyDescent="0.2">
      <c r="B18" s="97">
        <f t="shared" si="0"/>
        <v>9</v>
      </c>
      <c r="C18" s="102"/>
      <c r="D18" s="103"/>
      <c r="E18" s="5" t="str">
        <f t="shared" si="1"/>
        <v>غائب</v>
      </c>
      <c r="F18" s="25"/>
      <c r="G18" s="27" t="str">
        <f t="shared" si="2"/>
        <v>غائب</v>
      </c>
      <c r="H18" s="145" t="str">
        <f>'1'!M20</f>
        <v>القبلي</v>
      </c>
      <c r="I18" s="146"/>
      <c r="J18" s="147"/>
      <c r="M18" s="24"/>
      <c r="N18" s="24"/>
      <c r="O18" s="7"/>
    </row>
    <row r="19" spans="2:15" s="2" customFormat="1" x14ac:dyDescent="0.2">
      <c r="B19" s="97">
        <f t="shared" si="0"/>
        <v>10</v>
      </c>
      <c r="C19" s="102"/>
      <c r="D19" s="103"/>
      <c r="E19" s="5" t="str">
        <f t="shared" si="1"/>
        <v>غائب</v>
      </c>
      <c r="F19" s="25"/>
      <c r="G19" s="25" t="str">
        <f t="shared" si="2"/>
        <v>غائب</v>
      </c>
      <c r="H19" s="183" t="s">
        <v>8</v>
      </c>
      <c r="I19" s="184"/>
      <c r="J19" s="39">
        <f>COUNTIF(E10:E49,"ممتاز")</f>
        <v>0</v>
      </c>
      <c r="M19" s="24"/>
      <c r="N19" s="24"/>
      <c r="O19" s="7"/>
    </row>
    <row r="20" spans="2:15" s="2" customFormat="1" x14ac:dyDescent="0.2">
      <c r="B20" s="97">
        <f t="shared" si="0"/>
        <v>11</v>
      </c>
      <c r="C20" s="102"/>
      <c r="D20" s="103"/>
      <c r="E20" s="5" t="str">
        <f t="shared" si="1"/>
        <v>غائب</v>
      </c>
      <c r="F20" s="25"/>
      <c r="G20" s="25" t="str">
        <f t="shared" si="2"/>
        <v>غائب</v>
      </c>
      <c r="H20" s="132" t="s">
        <v>16</v>
      </c>
      <c r="I20" s="133"/>
      <c r="J20" s="34">
        <f>COUNTIF(E10:E49,"جيد جداً")</f>
        <v>0</v>
      </c>
      <c r="M20" s="24"/>
      <c r="N20" s="24"/>
      <c r="O20" s="7"/>
    </row>
    <row r="21" spans="2:15" s="2" customFormat="1" x14ac:dyDescent="0.2">
      <c r="B21" s="97">
        <f t="shared" si="0"/>
        <v>12</v>
      </c>
      <c r="C21" s="102"/>
      <c r="D21" s="103"/>
      <c r="E21" s="5" t="str">
        <f t="shared" si="1"/>
        <v>غائب</v>
      </c>
      <c r="F21" s="25"/>
      <c r="G21" s="25" t="str">
        <f t="shared" si="2"/>
        <v>غائب</v>
      </c>
      <c r="H21" s="132" t="s">
        <v>17</v>
      </c>
      <c r="I21" s="133"/>
      <c r="J21" s="34">
        <f>COUNTIF(E10:E49,"جيد")</f>
        <v>0</v>
      </c>
      <c r="M21" s="24"/>
      <c r="N21" s="24"/>
      <c r="O21" s="15"/>
    </row>
    <row r="22" spans="2:15" s="2" customFormat="1" x14ac:dyDescent="0.2">
      <c r="B22" s="97">
        <f t="shared" si="0"/>
        <v>13</v>
      </c>
      <c r="C22" s="102"/>
      <c r="D22" s="103"/>
      <c r="E22" s="5" t="str">
        <f t="shared" si="1"/>
        <v>غائب</v>
      </c>
      <c r="F22" s="25"/>
      <c r="G22" s="25" t="str">
        <f t="shared" si="2"/>
        <v>غائب</v>
      </c>
      <c r="H22" s="132" t="s">
        <v>18</v>
      </c>
      <c r="I22" s="133"/>
      <c r="J22" s="34">
        <f>COUNTIF(E10:E49,"مقبول")</f>
        <v>0</v>
      </c>
      <c r="M22" s="24"/>
      <c r="N22" s="24"/>
      <c r="O22" s="16"/>
    </row>
    <row r="23" spans="2:15" s="2" customFormat="1" x14ac:dyDescent="0.2">
      <c r="B23" s="97">
        <f t="shared" si="0"/>
        <v>14</v>
      </c>
      <c r="C23" s="102"/>
      <c r="D23" s="103"/>
      <c r="E23" s="5" t="str">
        <f t="shared" si="1"/>
        <v>غائب</v>
      </c>
      <c r="F23" s="25"/>
      <c r="G23" s="25" t="str">
        <f t="shared" si="2"/>
        <v>غائب</v>
      </c>
      <c r="H23" s="132" t="s">
        <v>9</v>
      </c>
      <c r="I23" s="133"/>
      <c r="J23" s="34">
        <f>COUNTIF(E10:E49,"ضعيف")</f>
        <v>0</v>
      </c>
    </row>
    <row r="24" spans="2:15" s="2" customFormat="1" x14ac:dyDescent="0.2">
      <c r="B24" s="97">
        <f t="shared" si="0"/>
        <v>15</v>
      </c>
      <c r="C24" s="102"/>
      <c r="D24" s="103"/>
      <c r="E24" s="5" t="str">
        <f t="shared" si="1"/>
        <v>غائب</v>
      </c>
      <c r="F24" s="25"/>
      <c r="G24" s="25" t="str">
        <f t="shared" si="2"/>
        <v>غائب</v>
      </c>
      <c r="H24" s="132" t="s">
        <v>20</v>
      </c>
      <c r="I24" s="133"/>
      <c r="J24" s="34">
        <f>COUNTIF(E10:E49,"غائب")</f>
        <v>40</v>
      </c>
    </row>
    <row r="25" spans="2:15" s="2" customFormat="1" x14ac:dyDescent="0.2">
      <c r="B25" s="97">
        <f t="shared" si="0"/>
        <v>16</v>
      </c>
      <c r="C25" s="102"/>
      <c r="D25" s="103"/>
      <c r="E25" s="5" t="str">
        <f t="shared" si="1"/>
        <v>غائب</v>
      </c>
      <c r="F25" s="25"/>
      <c r="G25" s="25" t="str">
        <f t="shared" si="2"/>
        <v>غائب</v>
      </c>
      <c r="H25" s="180"/>
      <c r="I25" s="181"/>
      <c r="J25" s="182"/>
    </row>
    <row r="26" spans="2:15" s="2" customFormat="1" ht="15" x14ac:dyDescent="0.2">
      <c r="B26" s="97">
        <f t="shared" si="0"/>
        <v>17</v>
      </c>
      <c r="C26" s="102"/>
      <c r="D26" s="103"/>
      <c r="E26" s="5" t="str">
        <f t="shared" si="1"/>
        <v>غائب</v>
      </c>
      <c r="F26" s="25"/>
      <c r="G26" s="27" t="str">
        <f t="shared" si="2"/>
        <v>غائب</v>
      </c>
      <c r="H26" s="148" t="s">
        <v>55</v>
      </c>
      <c r="I26" s="149"/>
      <c r="J26" s="150"/>
    </row>
    <row r="27" spans="2:15" s="2" customFormat="1" ht="15" x14ac:dyDescent="0.25">
      <c r="B27" s="97">
        <f t="shared" si="0"/>
        <v>18</v>
      </c>
      <c r="C27" s="102"/>
      <c r="D27" s="103"/>
      <c r="E27" s="5" t="str">
        <f t="shared" si="1"/>
        <v>غائب</v>
      </c>
      <c r="F27" s="25"/>
      <c r="G27" s="27" t="str">
        <f t="shared" si="2"/>
        <v>غائب</v>
      </c>
      <c r="H27" s="140" t="str">
        <f>'1'!M21</f>
        <v>البعدي</v>
      </c>
      <c r="I27" s="141"/>
      <c r="J27" s="142"/>
    </row>
    <row r="28" spans="2:15" s="2" customFormat="1" x14ac:dyDescent="0.2">
      <c r="B28" s="97">
        <f t="shared" si="0"/>
        <v>19</v>
      </c>
      <c r="C28" s="102"/>
      <c r="D28" s="103"/>
      <c r="E28" s="5" t="str">
        <f t="shared" si="1"/>
        <v>غائب</v>
      </c>
      <c r="F28" s="25"/>
      <c r="G28" s="25" t="str">
        <f t="shared" si="2"/>
        <v>غائب</v>
      </c>
      <c r="H28" s="183" t="s">
        <v>61</v>
      </c>
      <c r="I28" s="184"/>
      <c r="J28" s="37">
        <f>COUNTA(F10:F49)</f>
        <v>0</v>
      </c>
    </row>
    <row r="29" spans="2:15" s="2" customFormat="1" x14ac:dyDescent="0.2">
      <c r="B29" s="97">
        <f t="shared" si="0"/>
        <v>20</v>
      </c>
      <c r="C29" s="102"/>
      <c r="D29" s="103"/>
      <c r="E29" s="5" t="str">
        <f t="shared" si="1"/>
        <v>غائب</v>
      </c>
      <c r="F29" s="25"/>
      <c r="G29" s="25" t="str">
        <f t="shared" si="2"/>
        <v>غائب</v>
      </c>
      <c r="H29" s="132" t="s">
        <v>7</v>
      </c>
      <c r="I29" s="133"/>
      <c r="J29" s="34">
        <f>SUM(F10:F49)</f>
        <v>0</v>
      </c>
    </row>
    <row r="30" spans="2:15" s="2" customFormat="1" x14ac:dyDescent="0.2">
      <c r="B30" s="97">
        <f t="shared" si="0"/>
        <v>21</v>
      </c>
      <c r="C30" s="102"/>
      <c r="D30" s="103"/>
      <c r="E30" s="5" t="str">
        <f t="shared" si="1"/>
        <v>غائب</v>
      </c>
      <c r="F30" s="25"/>
      <c r="G30" s="25" t="str">
        <f t="shared" si="2"/>
        <v>غائب</v>
      </c>
      <c r="H30" s="132" t="s">
        <v>2</v>
      </c>
      <c r="I30" s="133"/>
      <c r="J30" s="34">
        <f>MAX(F10:F49)</f>
        <v>0</v>
      </c>
    </row>
    <row r="31" spans="2:15" s="2" customFormat="1" x14ac:dyDescent="0.2">
      <c r="B31" s="97">
        <f t="shared" si="0"/>
        <v>22</v>
      </c>
      <c r="C31" s="102"/>
      <c r="D31" s="103"/>
      <c r="E31" s="5" t="str">
        <f t="shared" si="1"/>
        <v>غائب</v>
      </c>
      <c r="F31" s="25"/>
      <c r="G31" s="25" t="str">
        <f t="shared" si="2"/>
        <v>غائب</v>
      </c>
      <c r="H31" s="132" t="s">
        <v>3</v>
      </c>
      <c r="I31" s="133"/>
      <c r="J31" s="34">
        <f>MIN(F10:F49)</f>
        <v>0</v>
      </c>
    </row>
    <row r="32" spans="2:15" s="2" customFormat="1" x14ac:dyDescent="0.2">
      <c r="B32" s="97">
        <f t="shared" si="0"/>
        <v>23</v>
      </c>
      <c r="C32" s="102"/>
      <c r="D32" s="103"/>
      <c r="E32" s="5" t="str">
        <f t="shared" si="1"/>
        <v>غائب</v>
      </c>
      <c r="F32" s="25"/>
      <c r="G32" s="25" t="str">
        <f t="shared" si="2"/>
        <v>غائب</v>
      </c>
      <c r="H32" s="132" t="s">
        <v>4</v>
      </c>
      <c r="I32" s="133"/>
      <c r="J32" s="35" t="e">
        <f>AVERAGE(F10:F49)</f>
        <v>#DIV/0!</v>
      </c>
    </row>
    <row r="33" spans="2:10" s="2" customFormat="1" x14ac:dyDescent="0.2">
      <c r="B33" s="97">
        <f t="shared" si="0"/>
        <v>24</v>
      </c>
      <c r="C33" s="102"/>
      <c r="D33" s="103"/>
      <c r="E33" s="5" t="str">
        <f t="shared" si="1"/>
        <v>غائب</v>
      </c>
      <c r="F33" s="25"/>
      <c r="G33" s="25" t="str">
        <f t="shared" si="2"/>
        <v>غائب</v>
      </c>
      <c r="H33" s="143" t="s">
        <v>11</v>
      </c>
      <c r="I33" s="143"/>
      <c r="J33" s="76" t="e">
        <f>J29/J28/20</f>
        <v>#DIV/0!</v>
      </c>
    </row>
    <row r="34" spans="2:10" s="2" customFormat="1" ht="15" x14ac:dyDescent="0.2">
      <c r="B34" s="97">
        <f t="shared" si="0"/>
        <v>25</v>
      </c>
      <c r="C34" s="102"/>
      <c r="D34" s="103"/>
      <c r="E34" s="5" t="str">
        <f t="shared" si="1"/>
        <v>غائب</v>
      </c>
      <c r="F34" s="25"/>
      <c r="G34" s="27" t="str">
        <f t="shared" si="2"/>
        <v>غائب</v>
      </c>
      <c r="H34" s="148" t="s">
        <v>56</v>
      </c>
      <c r="I34" s="149"/>
      <c r="J34" s="150"/>
    </row>
    <row r="35" spans="2:10" s="2" customFormat="1" ht="15" x14ac:dyDescent="0.2">
      <c r="B35" s="97">
        <f t="shared" si="0"/>
        <v>26</v>
      </c>
      <c r="C35" s="102"/>
      <c r="D35" s="103"/>
      <c r="E35" s="5" t="str">
        <f t="shared" si="1"/>
        <v>غائب</v>
      </c>
      <c r="F35" s="25"/>
      <c r="G35" s="27" t="str">
        <f t="shared" si="2"/>
        <v>غائب</v>
      </c>
      <c r="H35" s="145" t="str">
        <f>'1'!M21</f>
        <v>البعدي</v>
      </c>
      <c r="I35" s="146"/>
      <c r="J35" s="147"/>
    </row>
    <row r="36" spans="2:10" s="2" customFormat="1" x14ac:dyDescent="0.2">
      <c r="B36" s="97">
        <f t="shared" si="0"/>
        <v>27</v>
      </c>
      <c r="C36" s="102"/>
      <c r="D36" s="103"/>
      <c r="E36" s="5" t="str">
        <f t="shared" si="1"/>
        <v>غائب</v>
      </c>
      <c r="F36" s="25"/>
      <c r="G36" s="25" t="str">
        <f t="shared" si="2"/>
        <v>غائب</v>
      </c>
      <c r="H36" s="143" t="s">
        <v>8</v>
      </c>
      <c r="I36" s="143"/>
      <c r="J36" s="34">
        <f>COUNTIF(G10:G49,"ممتاز")</f>
        <v>0</v>
      </c>
    </row>
    <row r="37" spans="2:10" s="2" customFormat="1" x14ac:dyDescent="0.2">
      <c r="B37" s="97">
        <f t="shared" si="0"/>
        <v>28</v>
      </c>
      <c r="C37" s="102"/>
      <c r="D37" s="103"/>
      <c r="E37" s="5" t="str">
        <f t="shared" si="1"/>
        <v>غائب</v>
      </c>
      <c r="F37" s="25"/>
      <c r="G37" s="25" t="str">
        <f t="shared" si="2"/>
        <v>غائب</v>
      </c>
      <c r="H37" s="132" t="s">
        <v>16</v>
      </c>
      <c r="I37" s="133"/>
      <c r="J37" s="34">
        <f>COUNTIF(G10:G49,"جيد جداً")</f>
        <v>0</v>
      </c>
    </row>
    <row r="38" spans="2:10" s="2" customFormat="1" x14ac:dyDescent="0.2">
      <c r="B38" s="97">
        <f t="shared" si="0"/>
        <v>29</v>
      </c>
      <c r="C38" s="102"/>
      <c r="D38" s="103"/>
      <c r="E38" s="5" t="str">
        <f t="shared" si="1"/>
        <v>غائب</v>
      </c>
      <c r="F38" s="25"/>
      <c r="G38" s="25" t="str">
        <f t="shared" si="2"/>
        <v>غائب</v>
      </c>
      <c r="H38" s="132" t="s">
        <v>17</v>
      </c>
      <c r="I38" s="133"/>
      <c r="J38" s="34">
        <f>COUNTIF(G10:G49,"جيد")</f>
        <v>0</v>
      </c>
    </row>
    <row r="39" spans="2:10" s="2" customFormat="1" x14ac:dyDescent="0.2">
      <c r="B39" s="97">
        <f t="shared" si="0"/>
        <v>30</v>
      </c>
      <c r="C39" s="102"/>
      <c r="D39" s="103"/>
      <c r="E39" s="5" t="str">
        <f t="shared" si="1"/>
        <v>غائب</v>
      </c>
      <c r="F39" s="25"/>
      <c r="G39" s="25" t="str">
        <f t="shared" si="2"/>
        <v>غائب</v>
      </c>
      <c r="H39" s="132" t="s">
        <v>18</v>
      </c>
      <c r="I39" s="133"/>
      <c r="J39" s="34">
        <f>COUNTIF(G10:G49,"مقبول")</f>
        <v>0</v>
      </c>
    </row>
    <row r="40" spans="2:10" s="2" customFormat="1" x14ac:dyDescent="0.2">
      <c r="B40" s="97">
        <f t="shared" si="0"/>
        <v>31</v>
      </c>
      <c r="C40" s="102"/>
      <c r="D40" s="103"/>
      <c r="E40" s="5" t="str">
        <f t="shared" si="1"/>
        <v>غائب</v>
      </c>
      <c r="F40" s="25"/>
      <c r="G40" s="25" t="str">
        <f t="shared" si="2"/>
        <v>غائب</v>
      </c>
      <c r="H40" s="132" t="s">
        <v>9</v>
      </c>
      <c r="I40" s="133"/>
      <c r="J40" s="34">
        <f>COUNTIF(G10:G49,"ضعيف")</f>
        <v>0</v>
      </c>
    </row>
    <row r="41" spans="2:10" s="2" customFormat="1" x14ac:dyDescent="0.2">
      <c r="B41" s="97">
        <f t="shared" si="0"/>
        <v>32</v>
      </c>
      <c r="C41" s="102"/>
      <c r="D41" s="103"/>
      <c r="E41" s="5" t="str">
        <f t="shared" si="1"/>
        <v>غائب</v>
      </c>
      <c r="F41" s="25"/>
      <c r="G41" s="25" t="str">
        <f t="shared" si="2"/>
        <v>غائب</v>
      </c>
      <c r="H41" s="132" t="s">
        <v>20</v>
      </c>
      <c r="I41" s="133"/>
      <c r="J41" s="34">
        <f>COUNTIF(G10:G49,"غائب")</f>
        <v>40</v>
      </c>
    </row>
    <row r="42" spans="2:10" s="2" customFormat="1" ht="15.75" customHeight="1" x14ac:dyDescent="0.2">
      <c r="B42" s="97">
        <f t="shared" si="0"/>
        <v>33</v>
      </c>
      <c r="C42" s="102"/>
      <c r="D42" s="103"/>
      <c r="E42" s="5" t="str">
        <f t="shared" si="1"/>
        <v>غائب</v>
      </c>
      <c r="F42" s="25"/>
      <c r="G42" s="25" t="str">
        <f t="shared" si="2"/>
        <v>غائب</v>
      </c>
      <c r="H42" s="166" t="s">
        <v>57</v>
      </c>
      <c r="I42" s="167"/>
      <c r="J42" s="168"/>
    </row>
    <row r="43" spans="2:10" s="2" customFormat="1" ht="15" customHeight="1" x14ac:dyDescent="0.2">
      <c r="B43" s="97">
        <f t="shared" si="0"/>
        <v>34</v>
      </c>
      <c r="C43" s="102"/>
      <c r="D43" s="103"/>
      <c r="E43" s="5" t="str">
        <f t="shared" si="1"/>
        <v>غائب</v>
      </c>
      <c r="F43" s="25"/>
      <c r="G43" s="25" t="str">
        <f t="shared" si="2"/>
        <v>غائب</v>
      </c>
      <c r="H43" s="169" t="str">
        <f>'1'!M20</f>
        <v>القبلي</v>
      </c>
      <c r="I43" s="170"/>
      <c r="J43" s="171"/>
    </row>
    <row r="44" spans="2:10" x14ac:dyDescent="0.2">
      <c r="B44" s="97">
        <f t="shared" si="0"/>
        <v>35</v>
      </c>
      <c r="C44" s="102"/>
      <c r="D44" s="103"/>
      <c r="E44" s="5" t="str">
        <f t="shared" si="1"/>
        <v>غائب</v>
      </c>
      <c r="F44" s="25"/>
      <c r="G44" s="25" t="str">
        <f t="shared" si="2"/>
        <v>غائب</v>
      </c>
      <c r="H44" s="161" t="e">
        <f>J16</f>
        <v>#DIV/0!</v>
      </c>
      <c r="I44" s="164"/>
      <c r="J44" s="165"/>
    </row>
    <row r="45" spans="2:10" x14ac:dyDescent="0.2">
      <c r="B45" s="97">
        <f t="shared" si="0"/>
        <v>36</v>
      </c>
      <c r="C45" s="102"/>
      <c r="D45" s="103"/>
      <c r="E45" s="5" t="str">
        <f t="shared" si="1"/>
        <v>غائب</v>
      </c>
      <c r="F45" s="25"/>
      <c r="G45" s="25" t="str">
        <f t="shared" si="2"/>
        <v>غائب</v>
      </c>
      <c r="H45" s="166" t="s">
        <v>57</v>
      </c>
      <c r="I45" s="167"/>
      <c r="J45" s="168"/>
    </row>
    <row r="46" spans="2:10" x14ac:dyDescent="0.2">
      <c r="B46" s="97">
        <f t="shared" si="0"/>
        <v>37</v>
      </c>
      <c r="C46" s="102"/>
      <c r="D46" s="103"/>
      <c r="E46" s="5" t="str">
        <f t="shared" si="1"/>
        <v>غائب</v>
      </c>
      <c r="F46" s="25"/>
      <c r="G46" s="25" t="str">
        <f t="shared" si="2"/>
        <v>غائب</v>
      </c>
      <c r="H46" s="169" t="str">
        <f>'1'!M21</f>
        <v>البعدي</v>
      </c>
      <c r="I46" s="170"/>
      <c r="J46" s="171"/>
    </row>
    <row r="47" spans="2:10" x14ac:dyDescent="0.2">
      <c r="B47" s="97">
        <f t="shared" si="0"/>
        <v>38</v>
      </c>
      <c r="C47" s="102"/>
      <c r="D47" s="103"/>
      <c r="E47" s="5" t="str">
        <f t="shared" si="1"/>
        <v>غائب</v>
      </c>
      <c r="F47" s="25"/>
      <c r="G47" s="25" t="str">
        <f t="shared" si="2"/>
        <v>غائب</v>
      </c>
      <c r="H47" s="161" t="e">
        <f>J33</f>
        <v>#DIV/0!</v>
      </c>
      <c r="I47" s="164"/>
      <c r="J47" s="165"/>
    </row>
    <row r="48" spans="2:10" x14ac:dyDescent="0.2">
      <c r="B48" s="97">
        <f t="shared" si="0"/>
        <v>39</v>
      </c>
      <c r="C48" s="102"/>
      <c r="D48" s="103"/>
      <c r="E48" s="5" t="str">
        <f t="shared" si="1"/>
        <v>غائب</v>
      </c>
      <c r="F48" s="25"/>
      <c r="G48" s="25" t="str">
        <f t="shared" si="2"/>
        <v>غائب</v>
      </c>
      <c r="H48" s="155" t="s">
        <v>26</v>
      </c>
      <c r="I48" s="156"/>
      <c r="J48" s="159" t="e">
        <f>H47-H44</f>
        <v>#DIV/0!</v>
      </c>
    </row>
    <row r="49" spans="2:11" x14ac:dyDescent="0.2">
      <c r="B49" s="97">
        <f t="shared" si="0"/>
        <v>40</v>
      </c>
      <c r="C49" s="102"/>
      <c r="D49" s="103"/>
      <c r="E49" s="5" t="str">
        <f t="shared" si="1"/>
        <v>غائب</v>
      </c>
      <c r="F49" s="25"/>
      <c r="G49" s="25" t="str">
        <f t="shared" si="2"/>
        <v>غائب</v>
      </c>
      <c r="H49" s="157"/>
      <c r="I49" s="158"/>
      <c r="J49" s="185"/>
    </row>
    <row r="50" spans="2:11" ht="7.5" customHeight="1" x14ac:dyDescent="0.2">
      <c r="B50" s="18"/>
      <c r="C50" s="18"/>
      <c r="D50" s="100"/>
      <c r="E50" s="101"/>
      <c r="F50" s="18"/>
      <c r="G50" s="18"/>
      <c r="H50" s="18"/>
      <c r="I50" s="18"/>
      <c r="J50" s="18"/>
    </row>
    <row r="51" spans="2:11" ht="15.75" x14ac:dyDescent="0.3">
      <c r="B51" s="153" t="s">
        <v>31</v>
      </c>
      <c r="C51" s="153"/>
      <c r="D51" s="153"/>
      <c r="E51" s="154"/>
      <c r="F51" s="154"/>
      <c r="G51" s="138" t="s">
        <v>50</v>
      </c>
      <c r="H51" s="138"/>
      <c r="I51" s="138"/>
      <c r="J51" s="138"/>
      <c r="K51" s="13"/>
    </row>
    <row r="52" spans="2:11" ht="15.75" x14ac:dyDescent="0.3">
      <c r="B52" s="154" t="str">
        <f>'1'!M15</f>
        <v>أ. سفيان عيد الصاعدي</v>
      </c>
      <c r="C52" s="154"/>
      <c r="D52" s="154"/>
      <c r="E52" s="154"/>
      <c r="F52" s="154"/>
      <c r="G52" s="139" t="str">
        <f>'1'!M17</f>
        <v>قناة التيليجرام سفيان الصاعدي</v>
      </c>
      <c r="H52" s="139"/>
      <c r="I52" s="139"/>
      <c r="J52" s="139"/>
      <c r="K52" s="13"/>
    </row>
  </sheetData>
  <sheetProtection algorithmName="SHA-512" hashValue="4pMYMjprlpBhgYjxlK7o47FFv3ay92jit0cYlGblqrEtRWdacXJcNEnVJJS8ZjIjo33TrVXS3Gpqdq7Hf+todQ==" saltValue="N5d/96MjYvCYidU2V/HpPQ==" spinCount="100000" sheet="1" formatCells="0" formatColumns="0" formatRows="0" insertColumns="0" insertRows="0" deleteColumns="0" deleteRows="0" selectLockedCells="1" sort="0" autoFilter="0" pivotTables="0"/>
  <mergeCells count="61">
    <mergeCell ref="H41:I41"/>
    <mergeCell ref="H42:J42"/>
    <mergeCell ref="H43:J43"/>
    <mergeCell ref="B52:D52"/>
    <mergeCell ref="E52:F52"/>
    <mergeCell ref="G52:J52"/>
    <mergeCell ref="H44:J44"/>
    <mergeCell ref="H47:J47"/>
    <mergeCell ref="H48:I49"/>
    <mergeCell ref="J48:J49"/>
    <mergeCell ref="B51:D51"/>
    <mergeCell ref="E51:F51"/>
    <mergeCell ref="G51:J51"/>
    <mergeCell ref="H45:J45"/>
    <mergeCell ref="H46:J46"/>
    <mergeCell ref="H36:I36"/>
    <mergeCell ref="H37:I37"/>
    <mergeCell ref="H38:I38"/>
    <mergeCell ref="H39:I39"/>
    <mergeCell ref="H40:I40"/>
    <mergeCell ref="H31:I31"/>
    <mergeCell ref="H32:I32"/>
    <mergeCell ref="H33:I33"/>
    <mergeCell ref="H34:J34"/>
    <mergeCell ref="H35:J35"/>
    <mergeCell ref="H30:I30"/>
    <mergeCell ref="H19:I19"/>
    <mergeCell ref="H20:I20"/>
    <mergeCell ref="H21:I21"/>
    <mergeCell ref="H22:I22"/>
    <mergeCell ref="H23:I23"/>
    <mergeCell ref="H24:I24"/>
    <mergeCell ref="H25:J25"/>
    <mergeCell ref="H26:J26"/>
    <mergeCell ref="H27:J27"/>
    <mergeCell ref="H28:I28"/>
    <mergeCell ref="H29:I29"/>
    <mergeCell ref="H18:J18"/>
    <mergeCell ref="H11:I11"/>
    <mergeCell ref="M11:N11"/>
    <mergeCell ref="H12:I12"/>
    <mergeCell ref="M12:N12"/>
    <mergeCell ref="H13:I13"/>
    <mergeCell ref="M13:N13"/>
    <mergeCell ref="H14:I14"/>
    <mergeCell ref="M14:N14"/>
    <mergeCell ref="H15:I15"/>
    <mergeCell ref="H16:I16"/>
    <mergeCell ref="H17:J17"/>
    <mergeCell ref="B7:F7"/>
    <mergeCell ref="B8:E8"/>
    <mergeCell ref="H9:J9"/>
    <mergeCell ref="M9:N9"/>
    <mergeCell ref="H10:J10"/>
    <mergeCell ref="M10:N10"/>
    <mergeCell ref="B6:E6"/>
    <mergeCell ref="D1:H1"/>
    <mergeCell ref="D2:H2"/>
    <mergeCell ref="D3:H3"/>
    <mergeCell ref="D4:H4"/>
    <mergeCell ref="D5:H5"/>
  </mergeCells>
  <conditionalFormatting sqref="E10:E50">
    <cfRule type="containsText" dxfId="9" priority="1" operator="containsText" text="ضعيف">
      <formula>NOT(ISERROR(SEARCH("ضعيف",E10)))</formula>
    </cfRule>
    <cfRule type="containsText" dxfId="8" priority="4" operator="containsText" text="ضعيف">
      <formula>NOT(ISERROR(SEARCH("ضعيف",E10)))</formula>
    </cfRule>
    <cfRule type="containsText" dxfId="7" priority="5" operator="containsText" text="مقبول">
      <formula>NOT(ISERROR(SEARCH("مقبول",E10)))</formula>
    </cfRule>
    <cfRule type="containsText" dxfId="6" priority="8" operator="containsText" text="جيد">
      <formula>NOT(ISERROR(SEARCH("جيد",E10)))</formula>
    </cfRule>
    <cfRule type="containsText" dxfId="5" priority="9" operator="containsText" text="جيد جداً">
      <formula>NOT(ISERROR(SEARCH("جيد جداً",E10)))</formula>
    </cfRule>
    <cfRule type="containsText" dxfId="4" priority="10" operator="containsText" text="ممتاز">
      <formula>NOT(ISERROR(SEARCH("ممتاز",E10)))</formula>
    </cfRule>
  </conditionalFormatting>
  <conditionalFormatting sqref="G10:G49">
    <cfRule type="containsText" dxfId="3" priority="2" operator="containsText" text="ضعيف">
      <formula>NOT(ISERROR(SEARCH("ضعيف",G10)))</formula>
    </cfRule>
    <cfRule type="containsText" dxfId="2" priority="3" operator="containsText" text="مقبول">
      <formula>NOT(ISERROR(SEARCH("مقبول",G10)))</formula>
    </cfRule>
    <cfRule type="containsText" dxfId="1" priority="6" operator="containsText" text="ممتاز">
      <formula>NOT(ISERROR(SEARCH("ممتاز",G10)))</formula>
    </cfRule>
    <cfRule type="containsText" dxfId="0" priority="7" operator="containsText" text="جيد">
      <formula>NOT(ISERROR(SEARCH("جيد",G10)))</formula>
    </cfRule>
  </conditionalFormatting>
  <pageMargins left="0.25" right="0.25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6F0A8-66E5-4DF6-A1D0-FA574731F43B}">
  <sheetPr>
    <tabColor rgb="FFFF0000"/>
  </sheetPr>
  <dimension ref="B1:L51"/>
  <sheetViews>
    <sheetView showGridLines="0" rightToLeft="1" zoomScale="110" zoomScaleNormal="110" workbookViewId="0"/>
  </sheetViews>
  <sheetFormatPr defaultRowHeight="14.25" x14ac:dyDescent="0.2"/>
  <cols>
    <col min="1" max="1" width="1.125" customWidth="1"/>
    <col min="2" max="2" width="3.375" customWidth="1"/>
    <col min="3" max="3" width="8" customWidth="1"/>
    <col min="4" max="4" width="7" customWidth="1"/>
    <col min="9" max="9" width="8" customWidth="1"/>
    <col min="10" max="10" width="12" customWidth="1"/>
    <col min="11" max="11" width="7.125" customWidth="1"/>
    <col min="12" max="12" width="7.875" customWidth="1"/>
  </cols>
  <sheetData>
    <row r="1" spans="2:12" s="2" customFormat="1" ht="14.25" customHeight="1" x14ac:dyDescent="0.25">
      <c r="D1" s="196"/>
      <c r="E1" s="196"/>
      <c r="F1" s="198" t="s">
        <v>1</v>
      </c>
      <c r="G1" s="198"/>
      <c r="H1" s="198"/>
      <c r="I1" s="198"/>
    </row>
    <row r="2" spans="2:12" s="2" customFormat="1" ht="18" customHeight="1" x14ac:dyDescent="0.25">
      <c r="D2" s="17"/>
      <c r="E2" s="17"/>
      <c r="F2" s="198" t="s">
        <v>0</v>
      </c>
      <c r="G2" s="198"/>
      <c r="H2" s="198"/>
      <c r="I2" s="198"/>
    </row>
    <row r="3" spans="2:12" s="2" customFormat="1" ht="18" customHeight="1" x14ac:dyDescent="0.25">
      <c r="B3" s="18"/>
      <c r="C3" s="18"/>
      <c r="D3" s="90"/>
      <c r="E3" s="91"/>
      <c r="F3" s="204" t="str">
        <f>'1'!M4</f>
        <v>الإدارة العامة للتعلم بمنطقة المدينة المنورة</v>
      </c>
      <c r="G3" s="204"/>
      <c r="H3" s="204"/>
      <c r="I3" s="204"/>
      <c r="J3" s="18"/>
      <c r="K3" s="18"/>
      <c r="L3" s="18"/>
    </row>
    <row r="4" spans="2:12" s="2" customFormat="1" ht="16.5" customHeight="1" x14ac:dyDescent="0.25">
      <c r="B4" s="18"/>
      <c r="C4" s="18"/>
      <c r="D4" s="90"/>
      <c r="E4" s="90"/>
      <c r="F4" s="204" t="str">
        <f>'1'!M5</f>
        <v>مكتب تعليم العوالي</v>
      </c>
      <c r="G4" s="204"/>
      <c r="H4" s="204"/>
      <c r="I4" s="204"/>
      <c r="J4" s="75"/>
      <c r="K4" s="75"/>
      <c r="L4" s="18"/>
    </row>
    <row r="5" spans="2:12" s="2" customFormat="1" ht="16.5" customHeight="1" x14ac:dyDescent="0.25">
      <c r="B5" s="18"/>
      <c r="C5" s="18"/>
      <c r="D5" s="90"/>
      <c r="E5" s="90"/>
      <c r="F5" s="204" t="str">
        <f>'1'!M7</f>
        <v>مدرسة الفيصلية الابتدائية</v>
      </c>
      <c r="G5" s="204"/>
      <c r="H5" s="204"/>
      <c r="I5" s="204"/>
      <c r="J5" s="75"/>
      <c r="K5" s="75"/>
      <c r="L5" s="18"/>
    </row>
    <row r="6" spans="2:12" s="2" customFormat="1" ht="7.5" customHeight="1" x14ac:dyDescent="0.2">
      <c r="B6" s="134"/>
      <c r="C6" s="134"/>
      <c r="D6" s="134"/>
      <c r="E6" s="18"/>
      <c r="F6" s="18"/>
      <c r="G6" s="18"/>
      <c r="H6" s="18"/>
      <c r="I6" s="18"/>
      <c r="J6" s="18"/>
      <c r="K6" s="18"/>
      <c r="L6" s="18"/>
    </row>
    <row r="7" spans="2:12" s="2" customFormat="1" ht="18" customHeight="1" x14ac:dyDescent="0.2">
      <c r="B7" s="199" t="str">
        <f>'1'!M19</f>
        <v>كشف متابعة الاختبارات القبلية والبعدية لتهيئة الطلاب لاختبار نافس 2024</v>
      </c>
      <c r="C7" s="199"/>
      <c r="D7" s="199"/>
      <c r="E7" s="199"/>
      <c r="F7" s="199"/>
      <c r="G7" s="199"/>
      <c r="H7" s="199"/>
      <c r="I7" s="199"/>
      <c r="J7" s="199"/>
      <c r="K7" s="199"/>
      <c r="L7" s="199"/>
    </row>
    <row r="8" spans="2:12" s="2" customFormat="1" ht="19.5" customHeight="1" x14ac:dyDescent="0.2">
      <c r="B8" s="92"/>
      <c r="C8" s="93" t="s">
        <v>27</v>
      </c>
      <c r="D8" s="92" t="str">
        <f>'1'!M13</f>
        <v>السادس</v>
      </c>
      <c r="E8" s="92"/>
      <c r="F8" s="92"/>
      <c r="G8" s="92"/>
      <c r="H8" s="92"/>
      <c r="I8" s="75"/>
      <c r="J8" s="93" t="s">
        <v>28</v>
      </c>
      <c r="K8" s="197" t="str">
        <f>'1'!M11</f>
        <v>الرياضيات</v>
      </c>
      <c r="L8" s="197"/>
    </row>
    <row r="9" spans="2:12" s="2" customFormat="1" ht="18.75" customHeight="1" x14ac:dyDescent="0.2">
      <c r="B9" s="211" t="s">
        <v>52</v>
      </c>
      <c r="C9" s="211"/>
      <c r="D9" s="211"/>
      <c r="E9" s="95" t="str">
        <f>'1'!D9</f>
        <v>القبلي</v>
      </c>
      <c r="F9" s="92"/>
      <c r="G9" s="92"/>
      <c r="H9" s="92"/>
      <c r="I9" s="94"/>
      <c r="J9" s="40"/>
      <c r="K9" s="40"/>
      <c r="L9" s="40"/>
    </row>
    <row r="10" spans="2:12" s="2" customFormat="1" ht="9" customHeight="1" x14ac:dyDescent="0.2">
      <c r="B10" s="92"/>
      <c r="C10" s="92"/>
      <c r="D10" s="92"/>
      <c r="E10" s="115"/>
      <c r="F10" s="115"/>
      <c r="G10" s="24"/>
      <c r="H10" s="7"/>
      <c r="I10" s="75"/>
      <c r="J10" s="75"/>
      <c r="K10" s="75"/>
      <c r="L10" s="18"/>
    </row>
    <row r="11" spans="2:12" s="2" customFormat="1" ht="15" x14ac:dyDescent="0.2">
      <c r="B11" s="193" t="s">
        <v>12</v>
      </c>
      <c r="C11" s="193"/>
      <c r="D11" s="193"/>
      <c r="E11" s="193"/>
      <c r="F11" s="193"/>
      <c r="G11" s="18"/>
      <c r="H11" s="19"/>
      <c r="I11" s="193" t="s">
        <v>10</v>
      </c>
      <c r="J11" s="193"/>
      <c r="K11" s="193"/>
      <c r="L11" s="193"/>
    </row>
    <row r="12" spans="2:12" s="2" customFormat="1" ht="15" customHeight="1" x14ac:dyDescent="0.2">
      <c r="B12" s="143" t="s">
        <v>35</v>
      </c>
      <c r="C12" s="143"/>
      <c r="D12" s="143"/>
      <c r="E12" s="191">
        <f>SUM('1:6'!J11)</f>
        <v>0</v>
      </c>
      <c r="F12" s="192"/>
      <c r="G12" s="18"/>
      <c r="H12" s="33"/>
      <c r="I12" s="143" t="s">
        <v>8</v>
      </c>
      <c r="J12" s="143"/>
      <c r="K12" s="194">
        <f>SUM('1:6'!J19)</f>
        <v>0</v>
      </c>
      <c r="L12" s="194"/>
    </row>
    <row r="13" spans="2:12" s="2" customFormat="1" ht="15" customHeight="1" x14ac:dyDescent="0.2">
      <c r="B13" s="143" t="s">
        <v>7</v>
      </c>
      <c r="C13" s="143"/>
      <c r="D13" s="143"/>
      <c r="E13" s="191">
        <f>SUM('1:6'!J12)</f>
        <v>0</v>
      </c>
      <c r="F13" s="192"/>
      <c r="G13" s="18"/>
      <c r="H13" s="33"/>
      <c r="I13" s="143" t="s">
        <v>16</v>
      </c>
      <c r="J13" s="143"/>
      <c r="K13" s="194">
        <f>SUM('1:6'!J20)</f>
        <v>0</v>
      </c>
      <c r="L13" s="194"/>
    </row>
    <row r="14" spans="2:12" s="2" customFormat="1" ht="15" customHeight="1" x14ac:dyDescent="0.2">
      <c r="B14" s="143" t="s">
        <v>2</v>
      </c>
      <c r="C14" s="143"/>
      <c r="D14" s="143"/>
      <c r="E14" s="194">
        <f>MAX('1:6'!D10:D49)</f>
        <v>0</v>
      </c>
      <c r="F14" s="194"/>
      <c r="G14" s="18"/>
      <c r="H14" s="33"/>
      <c r="I14" s="143" t="s">
        <v>16</v>
      </c>
      <c r="J14" s="143"/>
      <c r="K14" s="194">
        <f>SUM('1:6'!J21)</f>
        <v>0</v>
      </c>
      <c r="L14" s="194"/>
    </row>
    <row r="15" spans="2:12" s="2" customFormat="1" ht="15" customHeight="1" x14ac:dyDescent="0.2">
      <c r="B15" s="143" t="s">
        <v>3</v>
      </c>
      <c r="C15" s="143"/>
      <c r="D15" s="143"/>
      <c r="E15" s="194">
        <f>MIN('1:6'!D10:D49)</f>
        <v>0</v>
      </c>
      <c r="F15" s="194"/>
      <c r="G15" s="18"/>
      <c r="H15" s="33"/>
      <c r="I15" s="143" t="s">
        <v>30</v>
      </c>
      <c r="J15" s="143"/>
      <c r="K15" s="194">
        <f>SUM('1:6'!J22)</f>
        <v>0</v>
      </c>
      <c r="L15" s="194"/>
    </row>
    <row r="16" spans="2:12" s="2" customFormat="1" ht="15" customHeight="1" x14ac:dyDescent="0.2">
      <c r="B16" s="143" t="s">
        <v>4</v>
      </c>
      <c r="C16" s="143"/>
      <c r="D16" s="143"/>
      <c r="E16" s="195" t="e">
        <f>AVERAGE('1:6'!D10:D49)</f>
        <v>#DIV/0!</v>
      </c>
      <c r="F16" s="195"/>
      <c r="G16" s="18"/>
      <c r="H16" s="33"/>
      <c r="I16" s="143" t="s">
        <v>9</v>
      </c>
      <c r="J16" s="143"/>
      <c r="K16" s="194">
        <f>SUM('1:6'!J23)</f>
        <v>0</v>
      </c>
      <c r="L16" s="194"/>
    </row>
    <row r="17" spans="2:12" s="2" customFormat="1" ht="15" customHeight="1" x14ac:dyDescent="0.2">
      <c r="B17" s="132" t="s">
        <v>11</v>
      </c>
      <c r="C17" s="208"/>
      <c r="D17" s="133"/>
      <c r="E17" s="201" t="e">
        <f>E13/E12/20</f>
        <v>#DIV/0!</v>
      </c>
      <c r="F17" s="202"/>
      <c r="G17" s="18"/>
      <c r="H17" s="33"/>
      <c r="I17" s="143" t="s">
        <v>20</v>
      </c>
      <c r="J17" s="143"/>
      <c r="K17" s="194">
        <f>SUM('1:6'!J24)</f>
        <v>240</v>
      </c>
      <c r="L17" s="194"/>
    </row>
    <row r="18" spans="2:12" s="2" customFormat="1" x14ac:dyDescent="0.2">
      <c r="B18" s="143" t="s">
        <v>34</v>
      </c>
      <c r="C18" s="143"/>
      <c r="D18" s="143"/>
      <c r="E18" s="203">
        <f>K17</f>
        <v>240</v>
      </c>
      <c r="F18" s="203"/>
      <c r="G18" s="18"/>
      <c r="H18" s="18"/>
      <c r="I18" s="143" t="s">
        <v>33</v>
      </c>
      <c r="J18" s="143"/>
      <c r="K18" s="203">
        <f>SUM(K12:L17)</f>
        <v>240</v>
      </c>
      <c r="L18" s="203"/>
    </row>
    <row r="19" spans="2:12" s="2" customFormat="1" ht="15" customHeight="1" x14ac:dyDescent="0.2">
      <c r="B19" s="200"/>
      <c r="C19" s="200"/>
      <c r="D19" s="200"/>
      <c r="E19" s="200"/>
      <c r="F19" s="18"/>
      <c r="G19" s="18"/>
      <c r="H19" s="18"/>
      <c r="I19" s="18"/>
      <c r="J19" s="18"/>
      <c r="K19" s="18"/>
      <c r="L19" s="18"/>
    </row>
    <row r="20" spans="2:12" s="2" customFormat="1" ht="18.75" customHeight="1" x14ac:dyDescent="0.2">
      <c r="B20" s="211" t="s">
        <v>52</v>
      </c>
      <c r="C20" s="211"/>
      <c r="D20" s="211"/>
      <c r="E20" s="95" t="str">
        <f>'1'!F9</f>
        <v>البعدي</v>
      </c>
      <c r="F20" s="40"/>
      <c r="G20" s="40"/>
      <c r="H20" s="40"/>
      <c r="I20" s="40"/>
      <c r="J20" s="40"/>
      <c r="K20" s="40"/>
      <c r="L20" s="40"/>
    </row>
    <row r="21" spans="2:12" s="2" customFormat="1" ht="9" customHeight="1" x14ac:dyDescent="0.25">
      <c r="B21" s="210"/>
      <c r="C21" s="210"/>
      <c r="D21" s="210"/>
      <c r="E21" s="210"/>
      <c r="F21" s="188"/>
      <c r="G21" s="188"/>
      <c r="H21" s="7"/>
      <c r="I21" s="18"/>
      <c r="J21" s="18"/>
      <c r="K21" s="18"/>
      <c r="L21" s="18"/>
    </row>
    <row r="22" spans="2:12" s="2" customFormat="1" ht="15" customHeight="1" x14ac:dyDescent="0.2">
      <c r="B22" s="193" t="s">
        <v>12</v>
      </c>
      <c r="C22" s="193"/>
      <c r="D22" s="193"/>
      <c r="E22" s="193"/>
      <c r="F22" s="193"/>
      <c r="G22" s="32"/>
      <c r="H22" s="15"/>
      <c r="I22" s="193" t="s">
        <v>10</v>
      </c>
      <c r="J22" s="193"/>
      <c r="K22" s="193"/>
      <c r="L22" s="193"/>
    </row>
    <row r="23" spans="2:12" s="2" customFormat="1" ht="15" customHeight="1" x14ac:dyDescent="0.2">
      <c r="B23" s="143" t="s">
        <v>35</v>
      </c>
      <c r="C23" s="143"/>
      <c r="D23" s="143"/>
      <c r="E23" s="191">
        <f>SUM('1:6'!J28)</f>
        <v>0</v>
      </c>
      <c r="F23" s="192"/>
      <c r="G23" s="32"/>
      <c r="H23" s="15"/>
      <c r="I23" s="143" t="s">
        <v>8</v>
      </c>
      <c r="J23" s="143"/>
      <c r="K23" s="194">
        <f>SUM('1:6'!J36)</f>
        <v>0</v>
      </c>
      <c r="L23" s="194"/>
    </row>
    <row r="24" spans="2:12" s="2" customFormat="1" ht="15" customHeight="1" x14ac:dyDescent="0.2">
      <c r="B24" s="143" t="s">
        <v>7</v>
      </c>
      <c r="C24" s="143"/>
      <c r="D24" s="143"/>
      <c r="E24" s="191">
        <f>SUM('1:6'!J29)</f>
        <v>0</v>
      </c>
      <c r="F24" s="192"/>
      <c r="G24" s="32"/>
      <c r="H24" s="15"/>
      <c r="I24" s="143" t="s">
        <v>16</v>
      </c>
      <c r="J24" s="143"/>
      <c r="K24" s="194">
        <f>SUM('1:6'!J37)</f>
        <v>0</v>
      </c>
      <c r="L24" s="194"/>
    </row>
    <row r="25" spans="2:12" s="2" customFormat="1" ht="15" customHeight="1" x14ac:dyDescent="0.2">
      <c r="B25" s="143" t="s">
        <v>2</v>
      </c>
      <c r="C25" s="143"/>
      <c r="D25" s="143"/>
      <c r="E25" s="194">
        <f>MAX('1:6'!F10:F49)</f>
        <v>0</v>
      </c>
      <c r="F25" s="194"/>
      <c r="G25" s="32"/>
      <c r="H25" s="15"/>
      <c r="I25" s="143" t="s">
        <v>16</v>
      </c>
      <c r="J25" s="143"/>
      <c r="K25" s="209">
        <f>SUM('1:6'!J38)</f>
        <v>0</v>
      </c>
      <c r="L25" s="209"/>
    </row>
    <row r="26" spans="2:12" s="2" customFormat="1" ht="15" customHeight="1" x14ac:dyDescent="0.2">
      <c r="B26" s="143" t="s">
        <v>3</v>
      </c>
      <c r="C26" s="143"/>
      <c r="D26" s="143"/>
      <c r="E26" s="194">
        <f>MIN('1:6'!F10:F49)</f>
        <v>0</v>
      </c>
      <c r="F26" s="194"/>
      <c r="G26" s="24"/>
      <c r="H26" s="16"/>
      <c r="I26" s="143" t="s">
        <v>30</v>
      </c>
      <c r="J26" s="143"/>
      <c r="K26" s="194">
        <f>SUM('1:6'!J39)</f>
        <v>0</v>
      </c>
      <c r="L26" s="194"/>
    </row>
    <row r="27" spans="2:12" s="2" customFormat="1" ht="15" customHeight="1" x14ac:dyDescent="0.2">
      <c r="B27" s="143" t="s">
        <v>4</v>
      </c>
      <c r="C27" s="143"/>
      <c r="D27" s="143"/>
      <c r="E27" s="195" t="e">
        <f>AVERAGE('1:6'!F10:F49)</f>
        <v>#DIV/0!</v>
      </c>
      <c r="F27" s="195"/>
      <c r="G27" s="18"/>
      <c r="H27" s="18"/>
      <c r="I27" s="143" t="s">
        <v>9</v>
      </c>
      <c r="J27" s="143"/>
      <c r="K27" s="194">
        <f>SUM('1:6'!J40)</f>
        <v>0</v>
      </c>
      <c r="L27" s="194"/>
    </row>
    <row r="28" spans="2:12" s="2" customFormat="1" ht="15" customHeight="1" x14ac:dyDescent="0.2">
      <c r="B28" s="132" t="s">
        <v>11</v>
      </c>
      <c r="C28" s="208"/>
      <c r="D28" s="133"/>
      <c r="E28" s="201" t="e">
        <f>E24/E23/20</f>
        <v>#DIV/0!</v>
      </c>
      <c r="F28" s="202"/>
      <c r="G28" s="18"/>
      <c r="H28" s="18"/>
      <c r="I28" s="143" t="s">
        <v>20</v>
      </c>
      <c r="J28" s="143"/>
      <c r="K28" s="194">
        <f>SUM('1:6'!J41)</f>
        <v>240</v>
      </c>
      <c r="L28" s="194"/>
    </row>
    <row r="29" spans="2:12" s="2" customFormat="1" ht="15" customHeight="1" x14ac:dyDescent="0.2">
      <c r="B29" s="143" t="s">
        <v>34</v>
      </c>
      <c r="C29" s="143"/>
      <c r="D29" s="143"/>
      <c r="E29" s="203">
        <f>K28</f>
        <v>240</v>
      </c>
      <c r="F29" s="203"/>
      <c r="G29" s="18"/>
      <c r="H29" s="18"/>
      <c r="I29" s="143" t="s">
        <v>33</v>
      </c>
      <c r="J29" s="143"/>
      <c r="K29" s="203">
        <f>SUM(K23:L28)</f>
        <v>240</v>
      </c>
      <c r="L29" s="203"/>
    </row>
    <row r="30" spans="2:12" s="2" customFormat="1" ht="15" customHeight="1" x14ac:dyDescent="0.2">
      <c r="B30" s="188"/>
      <c r="C30" s="188"/>
      <c r="D30" s="36"/>
      <c r="E30" s="18"/>
      <c r="F30" s="18"/>
      <c r="G30" s="18"/>
      <c r="H30" s="18"/>
      <c r="I30" s="18"/>
      <c r="J30" s="18"/>
      <c r="K30" s="18"/>
      <c r="L30" s="18"/>
    </row>
    <row r="31" spans="2:12" s="63" customFormat="1" ht="18.75" customHeight="1" x14ac:dyDescent="0.2">
      <c r="B31" s="226" t="s">
        <v>54</v>
      </c>
      <c r="C31" s="226"/>
      <c r="D31" s="226"/>
      <c r="E31" s="226"/>
      <c r="F31" s="19"/>
      <c r="G31" s="20"/>
      <c r="H31" s="20"/>
      <c r="I31" s="20"/>
      <c r="J31" s="20"/>
      <c r="K31" s="20"/>
      <c r="L31" s="20"/>
    </row>
    <row r="32" spans="2:12" s="2" customFormat="1" ht="8.25" customHeight="1" x14ac:dyDescent="0.2">
      <c r="B32" s="40"/>
      <c r="C32" s="40"/>
      <c r="D32" s="40"/>
      <c r="E32" s="40"/>
      <c r="F32" s="18"/>
      <c r="G32" s="18"/>
      <c r="H32" s="18"/>
      <c r="I32" s="18"/>
      <c r="J32" s="18"/>
      <c r="K32" s="18"/>
      <c r="L32" s="18"/>
    </row>
    <row r="33" spans="2:12" s="2" customFormat="1" ht="18.75" customHeight="1" thickBot="1" x14ac:dyDescent="0.25">
      <c r="B33" s="218" t="s">
        <v>36</v>
      </c>
      <c r="C33" s="219"/>
      <c r="D33" s="227" t="s">
        <v>53</v>
      </c>
      <c r="E33" s="228"/>
      <c r="F33" s="229" t="str">
        <f>'1'!D9</f>
        <v>القبلي</v>
      </c>
      <c r="G33" s="230"/>
      <c r="H33" s="222" t="s">
        <v>53</v>
      </c>
      <c r="I33" s="223"/>
      <c r="J33" s="224" t="str">
        <f>'1'!F9</f>
        <v>البعدي</v>
      </c>
      <c r="K33" s="225"/>
      <c r="L33" s="78" t="s">
        <v>40</v>
      </c>
    </row>
    <row r="34" spans="2:12" s="2" customFormat="1" ht="15" thickTop="1" x14ac:dyDescent="0.2">
      <c r="B34" s="220"/>
      <c r="C34" s="221"/>
      <c r="D34" s="79" t="s">
        <v>37</v>
      </c>
      <c r="E34" s="80" t="s">
        <v>7</v>
      </c>
      <c r="F34" s="79" t="s">
        <v>4</v>
      </c>
      <c r="G34" s="79" t="s">
        <v>39</v>
      </c>
      <c r="H34" s="79" t="s">
        <v>37</v>
      </c>
      <c r="I34" s="80" t="s">
        <v>7</v>
      </c>
      <c r="J34" s="79" t="s">
        <v>4</v>
      </c>
      <c r="K34" s="80" t="s">
        <v>38</v>
      </c>
      <c r="L34" s="80" t="s">
        <v>41</v>
      </c>
    </row>
    <row r="35" spans="2:12" s="2" customFormat="1" ht="15" customHeight="1" x14ac:dyDescent="0.2">
      <c r="B35" s="216" t="str">
        <f>'1'!H7</f>
        <v>السادس1</v>
      </c>
      <c r="C35" s="217"/>
      <c r="D35" s="43">
        <f>'1'!J11</f>
        <v>0</v>
      </c>
      <c r="E35" s="44">
        <f>'1'!J12</f>
        <v>0</v>
      </c>
      <c r="F35" s="45" t="e">
        <f>'1'!J15</f>
        <v>#DIV/0!</v>
      </c>
      <c r="G35" s="46" t="e">
        <f>'1'!J16</f>
        <v>#DIV/0!</v>
      </c>
      <c r="H35" s="47">
        <f>'1'!J28</f>
        <v>0</v>
      </c>
      <c r="I35" s="43">
        <f>'1'!J29</f>
        <v>0</v>
      </c>
      <c r="J35" s="44" t="e">
        <f>'1'!J32</f>
        <v>#DIV/0!</v>
      </c>
      <c r="K35" s="46" t="e">
        <f>'1'!J33</f>
        <v>#DIV/0!</v>
      </c>
      <c r="L35" s="59" t="e">
        <f t="shared" ref="L35:L40" si="0">K35-G35</f>
        <v>#DIV/0!</v>
      </c>
    </row>
    <row r="36" spans="2:12" s="2" customFormat="1" ht="15" customHeight="1" x14ac:dyDescent="0.2">
      <c r="B36" s="212" t="str">
        <f>'2'!H7</f>
        <v>السادس2</v>
      </c>
      <c r="C36" s="213"/>
      <c r="D36" s="48">
        <f>'2'!J11</f>
        <v>0</v>
      </c>
      <c r="E36" s="49">
        <f>'2'!J12</f>
        <v>0</v>
      </c>
      <c r="F36" s="50" t="e">
        <f>'2'!J15</f>
        <v>#DIV/0!</v>
      </c>
      <c r="G36" s="51" t="e">
        <f>'2'!J16</f>
        <v>#DIV/0!</v>
      </c>
      <c r="H36" s="52">
        <f>'2'!J28</f>
        <v>0</v>
      </c>
      <c r="I36" s="53">
        <f>'2'!J29</f>
        <v>0</v>
      </c>
      <c r="J36" s="49" t="e">
        <f>'2'!J32</f>
        <v>#DIV/0!</v>
      </c>
      <c r="K36" s="51" t="e">
        <f>'2'!J33</f>
        <v>#DIV/0!</v>
      </c>
      <c r="L36" s="60" t="e">
        <f t="shared" si="0"/>
        <v>#DIV/0!</v>
      </c>
    </row>
    <row r="37" spans="2:12" s="2" customFormat="1" ht="15" customHeight="1" x14ac:dyDescent="0.2">
      <c r="B37" s="212" t="str">
        <f>'3'!H7</f>
        <v>السادس3</v>
      </c>
      <c r="C37" s="213"/>
      <c r="D37" s="48">
        <f>'3'!J11</f>
        <v>0</v>
      </c>
      <c r="E37" s="49">
        <f>'3'!J12</f>
        <v>0</v>
      </c>
      <c r="F37" s="50" t="e">
        <f>'3'!J15</f>
        <v>#DIV/0!</v>
      </c>
      <c r="G37" s="54" t="e">
        <f>'3'!J16</f>
        <v>#DIV/0!</v>
      </c>
      <c r="H37" s="52">
        <f>'3'!J28</f>
        <v>0</v>
      </c>
      <c r="I37" s="53">
        <f>'3'!J29</f>
        <v>0</v>
      </c>
      <c r="J37" s="108" t="e">
        <f>'3'!J32</f>
        <v>#DIV/0!</v>
      </c>
      <c r="K37" s="51" t="e">
        <f>'3'!J33</f>
        <v>#DIV/0!</v>
      </c>
      <c r="L37" s="60" t="e">
        <f t="shared" si="0"/>
        <v>#DIV/0!</v>
      </c>
    </row>
    <row r="38" spans="2:12" s="2" customFormat="1" ht="15" customHeight="1" x14ac:dyDescent="0.2">
      <c r="B38" s="212" t="str">
        <f>'4'!H7</f>
        <v>السادس4</v>
      </c>
      <c r="C38" s="213"/>
      <c r="D38" s="48">
        <f>'4'!J11</f>
        <v>0</v>
      </c>
      <c r="E38" s="49">
        <f>'4'!J12</f>
        <v>0</v>
      </c>
      <c r="F38" s="50" t="e">
        <f>'4'!J15</f>
        <v>#DIV/0!</v>
      </c>
      <c r="G38" s="51" t="e">
        <f>'4'!J16</f>
        <v>#DIV/0!</v>
      </c>
      <c r="H38" s="52">
        <f>'4'!J28</f>
        <v>0</v>
      </c>
      <c r="I38" s="53">
        <f>'4'!J29</f>
        <v>0</v>
      </c>
      <c r="J38" s="49" t="e">
        <f>'4'!J32</f>
        <v>#DIV/0!</v>
      </c>
      <c r="K38" s="51" t="e">
        <f>'4'!J33</f>
        <v>#DIV/0!</v>
      </c>
      <c r="L38" s="60" t="e">
        <f t="shared" si="0"/>
        <v>#DIV/0!</v>
      </c>
    </row>
    <row r="39" spans="2:12" s="2" customFormat="1" ht="15" customHeight="1" x14ac:dyDescent="0.2">
      <c r="B39" s="212" t="str">
        <f>'5'!H7</f>
        <v>السادس5</v>
      </c>
      <c r="C39" s="213"/>
      <c r="D39" s="48">
        <f>'5'!J11</f>
        <v>0</v>
      </c>
      <c r="E39" s="49">
        <f>'5'!J12</f>
        <v>0</v>
      </c>
      <c r="F39" s="50" t="e">
        <f>'5'!J15</f>
        <v>#DIV/0!</v>
      </c>
      <c r="G39" s="51" t="e">
        <f>'5'!J16</f>
        <v>#DIV/0!</v>
      </c>
      <c r="H39" s="52">
        <f>'5'!J28</f>
        <v>0</v>
      </c>
      <c r="I39" s="53">
        <f>'5'!J29</f>
        <v>0</v>
      </c>
      <c r="J39" s="108" t="e">
        <f>'5'!J32</f>
        <v>#DIV/0!</v>
      </c>
      <c r="K39" s="51" t="e">
        <f>'5'!J33</f>
        <v>#DIV/0!</v>
      </c>
      <c r="L39" s="60" t="e">
        <f t="shared" si="0"/>
        <v>#DIV/0!</v>
      </c>
    </row>
    <row r="40" spans="2:12" s="2" customFormat="1" ht="15" customHeight="1" x14ac:dyDescent="0.2">
      <c r="B40" s="214" t="str">
        <f>'6'!H7</f>
        <v>السادس6</v>
      </c>
      <c r="C40" s="215"/>
      <c r="D40" s="55">
        <f>'6'!J11</f>
        <v>0</v>
      </c>
      <c r="E40" s="56">
        <f>'6'!J12</f>
        <v>0</v>
      </c>
      <c r="F40" s="41" t="e">
        <f>'6'!J15</f>
        <v>#DIV/0!</v>
      </c>
      <c r="G40" s="42" t="e">
        <f>'6'!J16</f>
        <v>#DIV/0!</v>
      </c>
      <c r="H40" s="57">
        <f>'6'!J28</f>
        <v>0</v>
      </c>
      <c r="I40" s="58">
        <f>'6'!J29</f>
        <v>0</v>
      </c>
      <c r="J40" s="56" t="e">
        <f>'6'!J32</f>
        <v>#DIV/0!</v>
      </c>
      <c r="K40" s="42" t="e">
        <f>'6'!J33</f>
        <v>#DIV/0!</v>
      </c>
      <c r="L40" s="61" t="e">
        <f t="shared" si="0"/>
        <v>#DIV/0!</v>
      </c>
    </row>
    <row r="41" spans="2:12" s="2" customFormat="1" ht="15" customHeight="1" x14ac:dyDescent="0.2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</row>
    <row r="42" spans="2:12" s="2" customFormat="1" ht="14.25" customHeight="1" x14ac:dyDescent="0.2">
      <c r="B42" s="82"/>
      <c r="C42" s="83"/>
      <c r="D42" s="84"/>
      <c r="E42" s="84"/>
      <c r="F42" s="84"/>
      <c r="G42" s="84"/>
      <c r="H42" s="84"/>
      <c r="I42" s="84"/>
      <c r="J42" s="84"/>
      <c r="K42" s="85"/>
      <c r="L42" s="85"/>
    </row>
    <row r="43" spans="2:12" s="2" customFormat="1" ht="10.5" customHeight="1" x14ac:dyDescent="0.2">
      <c r="B43" s="82"/>
      <c r="C43" s="83"/>
      <c r="D43" s="82"/>
      <c r="E43" s="84"/>
      <c r="F43" s="84"/>
      <c r="G43" s="84"/>
      <c r="H43" s="84"/>
      <c r="I43" s="84"/>
      <c r="J43" s="84"/>
      <c r="K43" s="85"/>
      <c r="L43" s="85"/>
    </row>
    <row r="44" spans="2:12" s="2" customFormat="1" ht="9" customHeight="1" x14ac:dyDescent="0.2">
      <c r="B44" s="82"/>
      <c r="C44" s="83"/>
      <c r="D44" s="82"/>
      <c r="E44" s="85"/>
      <c r="F44" s="85"/>
      <c r="G44" s="85"/>
      <c r="H44" s="85"/>
      <c r="I44" s="85"/>
      <c r="J44" s="85"/>
      <c r="K44" s="85"/>
      <c r="L44" s="85"/>
    </row>
    <row r="45" spans="2:12" s="2" customFormat="1" ht="16.5" customHeight="1" x14ac:dyDescent="0.2">
      <c r="B45" s="86"/>
      <c r="C45" s="86"/>
      <c r="D45" s="86"/>
      <c r="E45" s="207"/>
      <c r="F45" s="207"/>
      <c r="G45" s="207"/>
      <c r="H45" s="207"/>
      <c r="I45" s="207"/>
      <c r="J45" s="207"/>
      <c r="K45" s="85"/>
      <c r="L45" s="85"/>
    </row>
    <row r="46" spans="2:12" s="2" customFormat="1" ht="15" customHeight="1" x14ac:dyDescent="0.2">
      <c r="B46" s="85"/>
      <c r="C46" s="85"/>
      <c r="D46" s="87"/>
      <c r="E46" s="88"/>
      <c r="F46" s="89"/>
      <c r="G46" s="88"/>
      <c r="H46" s="89"/>
      <c r="I46" s="88"/>
      <c r="J46" s="89"/>
      <c r="K46" s="85"/>
      <c r="L46" s="85"/>
    </row>
    <row r="47" spans="2:12" x14ac:dyDescent="0.2"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</row>
    <row r="48" spans="2:12" x14ac:dyDescent="0.2"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</row>
    <row r="49" spans="2:12" x14ac:dyDescent="0.2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</row>
    <row r="50" spans="2:12" ht="15.75" x14ac:dyDescent="0.3">
      <c r="B50" s="205" t="s">
        <v>31</v>
      </c>
      <c r="C50" s="205"/>
      <c r="D50" s="205"/>
      <c r="E50" s="205"/>
      <c r="F50" s="205"/>
      <c r="G50" s="1"/>
      <c r="H50" s="26"/>
      <c r="I50" s="206" t="s">
        <v>50</v>
      </c>
      <c r="J50" s="206"/>
      <c r="K50" s="206"/>
      <c r="L50" s="206"/>
    </row>
    <row r="51" spans="2:12" ht="15.75" x14ac:dyDescent="0.3">
      <c r="B51" s="154" t="str">
        <f>'1'!M15</f>
        <v>أ. سفيان عيد الصاعدي</v>
      </c>
      <c r="C51" s="154"/>
      <c r="D51" s="154"/>
      <c r="E51" s="154"/>
      <c r="F51" s="154"/>
      <c r="G51" s="19"/>
      <c r="H51" s="21"/>
      <c r="I51" s="139" t="str">
        <f>'1'!M17</f>
        <v>قناة التيليجرام سفيان الصاعدي</v>
      </c>
      <c r="J51" s="139"/>
      <c r="K51" s="139"/>
      <c r="L51" s="139"/>
    </row>
  </sheetData>
  <sheetProtection formatCells="0" formatColumns="0" formatRows="0" insertColumns="0" insertRows="0" deleteColumns="0" deleteRows="0" selectLockedCells="1" sort="0" autoFilter="0" pivotTables="0"/>
  <mergeCells count="94">
    <mergeCell ref="H33:I33"/>
    <mergeCell ref="J33:K33"/>
    <mergeCell ref="B31:E31"/>
    <mergeCell ref="B9:D9"/>
    <mergeCell ref="B38:C38"/>
    <mergeCell ref="D33:E33"/>
    <mergeCell ref="F33:G33"/>
    <mergeCell ref="I11:L11"/>
    <mergeCell ref="E14:F14"/>
    <mergeCell ref="E15:F15"/>
    <mergeCell ref="E16:F16"/>
    <mergeCell ref="B14:D14"/>
    <mergeCell ref="I28:J28"/>
    <mergeCell ref="K28:L28"/>
    <mergeCell ref="B15:D15"/>
    <mergeCell ref="B16:D16"/>
    <mergeCell ref="B39:C39"/>
    <mergeCell ref="B40:C40"/>
    <mergeCell ref="B35:C35"/>
    <mergeCell ref="B36:C36"/>
    <mergeCell ref="B33:C34"/>
    <mergeCell ref="B37:C37"/>
    <mergeCell ref="B17:D17"/>
    <mergeCell ref="I22:L22"/>
    <mergeCell ref="I23:J23"/>
    <mergeCell ref="K23:L23"/>
    <mergeCell ref="B21:E21"/>
    <mergeCell ref="B20:D20"/>
    <mergeCell ref="K13:L13"/>
    <mergeCell ref="K14:L14"/>
    <mergeCell ref="K15:L15"/>
    <mergeCell ref="K16:L16"/>
    <mergeCell ref="B11:F11"/>
    <mergeCell ref="E12:F12"/>
    <mergeCell ref="B12:D12"/>
    <mergeCell ref="E13:F13"/>
    <mergeCell ref="B13:D13"/>
    <mergeCell ref="I15:J15"/>
    <mergeCell ref="I16:J16"/>
    <mergeCell ref="K12:L12"/>
    <mergeCell ref="I29:J29"/>
    <mergeCell ref="K29:L29"/>
    <mergeCell ref="I24:J24"/>
    <mergeCell ref="K24:L24"/>
    <mergeCell ref="I25:J25"/>
    <mergeCell ref="K25:L25"/>
    <mergeCell ref="I26:J26"/>
    <mergeCell ref="K26:L26"/>
    <mergeCell ref="I27:J27"/>
    <mergeCell ref="K27:L27"/>
    <mergeCell ref="F3:I3"/>
    <mergeCell ref="F4:I4"/>
    <mergeCell ref="F5:I5"/>
    <mergeCell ref="B50:F50"/>
    <mergeCell ref="B51:F51"/>
    <mergeCell ref="I51:L51"/>
    <mergeCell ref="I50:L50"/>
    <mergeCell ref="I45:J45"/>
    <mergeCell ref="G45:H45"/>
    <mergeCell ref="E45:F45"/>
    <mergeCell ref="B28:D28"/>
    <mergeCell ref="E28:F28"/>
    <mergeCell ref="B29:D29"/>
    <mergeCell ref="E29:F29"/>
    <mergeCell ref="K17:L17"/>
    <mergeCell ref="I17:J17"/>
    <mergeCell ref="D1:E1"/>
    <mergeCell ref="B6:D6"/>
    <mergeCell ref="K8:L8"/>
    <mergeCell ref="I18:J18"/>
    <mergeCell ref="F21:G21"/>
    <mergeCell ref="F1:I1"/>
    <mergeCell ref="F2:I2"/>
    <mergeCell ref="B7:L7"/>
    <mergeCell ref="B19:E19"/>
    <mergeCell ref="E17:F17"/>
    <mergeCell ref="K18:L18"/>
    <mergeCell ref="E18:F18"/>
    <mergeCell ref="B18:D18"/>
    <mergeCell ref="I12:J12"/>
    <mergeCell ref="I13:J13"/>
    <mergeCell ref="I14:J14"/>
    <mergeCell ref="B24:D24"/>
    <mergeCell ref="E24:F24"/>
    <mergeCell ref="B30:C30"/>
    <mergeCell ref="B22:F22"/>
    <mergeCell ref="B23:D23"/>
    <mergeCell ref="E23:F23"/>
    <mergeCell ref="B25:D25"/>
    <mergeCell ref="E25:F25"/>
    <mergeCell ref="E26:F26"/>
    <mergeCell ref="B27:D27"/>
    <mergeCell ref="E27:F27"/>
    <mergeCell ref="B26:D26"/>
  </mergeCells>
  <conditionalFormatting sqref="E46:J4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{515204AA-50B6-4A4A-B112-4DFB1B44B672}</x14:id>
        </ext>
      </extLst>
    </cfRule>
  </conditionalFormatting>
  <pageMargins left="0.25" right="0.25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15204AA-50B6-4A4A-B112-4DFB1B44B67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E46:J46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V x b t V p 8 r d c G k A A A A 9 g A A A B I A H A B D b 2 5 m a W c v U G F j a 2 F n Z S 5 4 b W w g o h g A K K A U A A A A A A A A A A A A A A A A A A A A A A A A A A A A h Y 9 L C s I w A E S v U r J v f g W V k q a I W w t C Q d y G N L b B N p U k N b 2 b C 4 / k F a x o 1 Z 3 L m X k D M / f r j e V j 1 0 Y X Z Z 3 u T Q Y I x C B S R v a V N n U G B n + M V y D n b C f k S d Q q m m D j 0 t H p D D T e n 1 O E Q g g w J L C 3 N a I Y E 3 Q o t q V s V C d i b Z w X R i r w a V X / W 4 C z / W s M p 5 C Q J U w W F G K G Z p M V 2 n w B O u 1 9 p j 8 m 2 w y t H 6 z i w s b l m q F Z M v T + w B 9 Q S w M E F A A C A A g A V x b t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c W 7 V Y o i k e 4 D g A A A B E A A A A T A B w A R m 9 y b X V s Y X M v U 2 V j d G l v b j E u b S C i G A A o o B Q A A A A A A A A A A A A A A A A A A A A A A A A A A A A r T k 0 u y c z P U w i G 0 I b W A F B L A Q I t A B Q A A g A I A F c W 7 V a f K 3 X B p A A A A P Y A A A A S A A A A A A A A A A A A A A A A A A A A A A B D b 2 5 m a W c v U G F j a 2 F n Z S 5 4 b W x Q S w E C L Q A U A A I A C A B X F u 1 W D 8 r p q 6 Q A A A D p A A A A E w A A A A A A A A A A A A A A A A D w A A A A W 0 N v b n R l b n R f V H l w Z X N d L n h t b F B L A Q I t A B Q A A g A I A F c W 7 V Y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x C O 1 Y 9 j 9 5 Q a 6 H K 1 d N n p a p A A A A A A I A A A A A A B B m A A A A A Q A A I A A A A A q r P 2 i w O i v s C g Q g W I 5 S g Q d I h U l R z G s b h z C 6 0 q 5 C n c 3 O A A A A A A 6 A A A A A A g A A I A A A A H N I l X b K 7 Y 5 H V 3 U f t X g 9 U X p C o Z Z C 5 G k V W m J z x q f t P P 2 H U A A A A K M h A T a x K q M h V W p E z w V G 6 s q V V I h X V D C h 2 H o h g 9 S E v 7 E Y r T m Q Q u D n T S N x k 7 B J 3 b l 7 m T o X z B t B i x z F I 9 e z d b U a y g w i 4 O 1 P P p U g n 4 b W u W P N S 2 b 3 Q A A A A F 6 i M F z O z B f T L g Q q n 4 B Z o V a 7 h x X v / u D U u 5 b r G 0 S N e 6 4 E w B q 5 / O p v a G w l d Y l B 2 W z V 3 Z f p r 6 M G 9 h s h / d e L C C a K n o o = < / D a t a M a s h u p > 
</file>

<file path=customXml/itemProps1.xml><?xml version="1.0" encoding="utf-8"?>
<ds:datastoreItem xmlns:ds="http://schemas.openxmlformats.org/officeDocument/2006/customXml" ds:itemID="{6B95050C-EBD7-4B46-9C11-73B215D6634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8</vt:i4>
      </vt:variant>
    </vt:vector>
  </HeadingPairs>
  <TitlesOfParts>
    <vt:vector size="8" baseType="lpstr">
      <vt:lpstr>القائمة الرئيسية</vt:lpstr>
      <vt:lpstr>1</vt:lpstr>
      <vt:lpstr>2</vt:lpstr>
      <vt:lpstr>3</vt:lpstr>
      <vt:lpstr>4</vt:lpstr>
      <vt:lpstr>5</vt:lpstr>
      <vt:lpstr>6</vt:lpstr>
      <vt:lpstr>التحليل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سفيان الصاعدي</cp:lastModifiedBy>
  <cp:lastPrinted>2024-02-10T12:57:45Z</cp:lastPrinted>
  <dcterms:created xsi:type="dcterms:W3CDTF">2022-04-16T18:14:38Z</dcterms:created>
  <dcterms:modified xsi:type="dcterms:W3CDTF">2024-03-09T15:15:38Z</dcterms:modified>
</cp:coreProperties>
</file>